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estertonparishcouncil-my.sharepoint.com/personal/clerk_chestertonparishcouncil_org_uk/Documents/Finance/Monthly Finance Reports/2022-2023/15 - July - September 22/"/>
    </mc:Choice>
  </mc:AlternateContent>
  <xr:revisionPtr revIDLastSave="0" documentId="8_{0A02CBEB-D67F-4C90-A2DD-16CDF60BD661}" xr6:coauthVersionLast="47" xr6:coauthVersionMax="47" xr10:uidLastSave="{00000000-0000-0000-0000-000000000000}"/>
  <bookViews>
    <workbookView xWindow="-110" yWindow="-110" windowWidth="19420" windowHeight="10300" activeTab="1" xr2:uid="{4E9F37EA-5395-4485-9F57-B50BD594DCA0}"/>
  </bookViews>
  <sheets>
    <sheet name="Analysis" sheetId="5" r:id="rId1"/>
    <sheet name="Summary" sheetId="2" r:id="rId2"/>
    <sheet name="VAT claim apr" sheetId="9" r:id="rId3"/>
    <sheet name="VAT to June" sheetId="10" r:id="rId4"/>
    <sheet name="Inv incl VAT" sheetId="3" r:id="rId5"/>
    <sheet name="Inv excl VAT" sheetId="6" r:id="rId6"/>
    <sheet name="Deposit-reserves" sheetId="7" r:id="rId7"/>
    <sheet name="Pavilion Ac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2" l="1"/>
  <c r="P159" i="5" l="1"/>
  <c r="G198" i="5"/>
  <c r="C21" i="2"/>
  <c r="C38" i="2"/>
  <c r="O196" i="5"/>
  <c r="P196" i="5" s="1"/>
  <c r="O155" i="5"/>
  <c r="B101" i="5"/>
  <c r="E82" i="6"/>
  <c r="E79" i="6"/>
  <c r="H116" i="3"/>
  <c r="G116" i="3"/>
  <c r="F116" i="3"/>
  <c r="F113" i="3"/>
  <c r="F112" i="3"/>
  <c r="F111" i="3"/>
  <c r="F110" i="3"/>
  <c r="O21" i="7"/>
  <c r="H22" i="7"/>
  <c r="G21" i="7"/>
  <c r="O19" i="7"/>
  <c r="F85" i="7" s="1"/>
  <c r="O18" i="7"/>
  <c r="F84" i="7" s="1"/>
  <c r="G81" i="7"/>
  <c r="G82" i="7"/>
  <c r="G83" i="7"/>
  <c r="G84" i="7"/>
  <c r="G85" i="7"/>
  <c r="F81" i="7"/>
  <c r="F82" i="7"/>
  <c r="F83" i="7"/>
  <c r="F21" i="7"/>
  <c r="G69" i="7"/>
  <c r="G71" i="7"/>
  <c r="G72" i="7"/>
  <c r="G73" i="7"/>
  <c r="G74" i="7"/>
  <c r="G75" i="7"/>
  <c r="G76" i="7"/>
  <c r="G77" i="7"/>
  <c r="G78" i="7"/>
  <c r="F69" i="7"/>
  <c r="F70" i="7"/>
  <c r="F71" i="7"/>
  <c r="F72" i="7"/>
  <c r="F73" i="7"/>
  <c r="F74" i="7"/>
  <c r="F75" i="7"/>
  <c r="F76" i="7"/>
  <c r="F77" i="7"/>
  <c r="F78" i="7"/>
  <c r="O47" i="7"/>
  <c r="O11" i="7"/>
  <c r="E33" i="10"/>
  <c r="E39" i="2"/>
  <c r="O21" i="8"/>
  <c r="O20" i="8"/>
  <c r="O19" i="8"/>
  <c r="H77" i="7"/>
  <c r="H86" i="7"/>
  <c r="P198" i="5" l="1"/>
  <c r="F57" i="7"/>
  <c r="O108" i="5"/>
  <c r="O107" i="5"/>
  <c r="O106" i="5"/>
  <c r="O105" i="5"/>
  <c r="O122" i="5"/>
  <c r="O54" i="5"/>
  <c r="P54" i="5" s="1"/>
  <c r="C11" i="2" s="1"/>
  <c r="O170" i="5"/>
  <c r="P171" i="5" s="1"/>
  <c r="C31" i="2" s="1"/>
  <c r="O188" i="5"/>
  <c r="E63" i="6"/>
  <c r="H80" i="3"/>
  <c r="G80" i="3"/>
  <c r="E64" i="6" s="1"/>
  <c r="F80" i="3"/>
  <c r="P132" i="5"/>
  <c r="F58" i="7" l="1"/>
  <c r="D80" i="3"/>
  <c r="E65" i="6"/>
  <c r="O49" i="5" l="1"/>
  <c r="P50" i="5" s="1"/>
  <c r="C10" i="2" s="1"/>
  <c r="O13" i="5"/>
  <c r="F39" i="2"/>
  <c r="F43" i="2" s="1"/>
  <c r="F25" i="2"/>
  <c r="F42" i="2" s="1"/>
  <c r="O14" i="8"/>
  <c r="O8" i="8"/>
  <c r="O7" i="8"/>
  <c r="O18" i="8"/>
  <c r="O17" i="8"/>
  <c r="O16" i="8"/>
  <c r="O15" i="8"/>
  <c r="O23" i="8" s="1"/>
  <c r="O4" i="8"/>
  <c r="E129" i="5"/>
  <c r="O9" i="5"/>
  <c r="O40" i="5"/>
  <c r="E54" i="6"/>
  <c r="E56" i="6" s="1"/>
  <c r="G56" i="3"/>
  <c r="G58" i="3" s="1"/>
  <c r="F56" i="3"/>
  <c r="H56" i="3"/>
  <c r="B39" i="2"/>
  <c r="B25" i="2"/>
  <c r="E43" i="9"/>
  <c r="F44" i="2" l="1"/>
  <c r="O10" i="8"/>
  <c r="O24" i="8" s="1"/>
  <c r="O26" i="8" s="1"/>
  <c r="D56" i="3"/>
  <c r="O12" i="7"/>
  <c r="H78" i="7" s="1"/>
  <c r="O10" i="7"/>
  <c r="O48" i="7"/>
  <c r="O46" i="7"/>
  <c r="O55" i="7"/>
  <c r="H85" i="7" s="1"/>
  <c r="O54" i="7"/>
  <c r="H84" i="7" s="1"/>
  <c r="H76" i="7" l="1"/>
  <c r="C37" i="7"/>
  <c r="D37" i="7"/>
  <c r="E37" i="7"/>
  <c r="F37" i="7"/>
  <c r="G37" i="7"/>
  <c r="H37" i="7"/>
  <c r="I37" i="7"/>
  <c r="J37" i="7"/>
  <c r="K37" i="7"/>
  <c r="L37" i="7"/>
  <c r="M37" i="7"/>
  <c r="N37" i="7"/>
  <c r="O37" i="7"/>
  <c r="O162" i="5" l="1"/>
  <c r="P163" i="5" s="1"/>
  <c r="C30" i="2" s="1"/>
  <c r="O121" i="5"/>
  <c r="E26" i="6"/>
  <c r="C129" i="5"/>
  <c r="D129" i="5" l="1"/>
  <c r="D130" i="5" s="1"/>
  <c r="O57" i="5"/>
  <c r="O76" i="5"/>
  <c r="P77" i="5" s="1"/>
  <c r="C16" i="2" s="1"/>
  <c r="O29" i="5"/>
  <c r="O39" i="5"/>
  <c r="O38" i="5"/>
  <c r="E27" i="6"/>
  <c r="E28" i="6" s="1"/>
  <c r="F56" i="6" s="1"/>
  <c r="I27" i="3"/>
  <c r="I26" i="3"/>
  <c r="I25" i="3"/>
  <c r="I24" i="3"/>
  <c r="I23" i="3"/>
  <c r="I21" i="3"/>
  <c r="I20" i="3"/>
  <c r="I19" i="3"/>
  <c r="H22" i="3"/>
  <c r="I22" i="3" s="1"/>
  <c r="C29" i="2"/>
  <c r="C39" i="2" s="1"/>
  <c r="P74" i="5"/>
  <c r="C15" i="2" s="1"/>
  <c r="O37" i="5"/>
  <c r="F17" i="3"/>
  <c r="G17" i="3"/>
  <c r="H5" i="3"/>
  <c r="H16" i="3"/>
  <c r="E13" i="6"/>
  <c r="H15" i="3"/>
  <c r="H14" i="3"/>
  <c r="C152" i="5"/>
  <c r="D152" i="5"/>
  <c r="E152" i="5"/>
  <c r="F152" i="5"/>
  <c r="G152" i="5"/>
  <c r="H152" i="5"/>
  <c r="I152" i="5"/>
  <c r="J152" i="5"/>
  <c r="K152" i="5"/>
  <c r="L152" i="5"/>
  <c r="M152" i="5"/>
  <c r="N152" i="5"/>
  <c r="C51" i="5"/>
  <c r="C101" i="5" s="1"/>
  <c r="D51" i="5"/>
  <c r="D101" i="5" s="1"/>
  <c r="E51" i="5"/>
  <c r="E101" i="5" s="1"/>
  <c r="F51" i="5"/>
  <c r="F101" i="5" s="1"/>
  <c r="G51" i="5"/>
  <c r="G101" i="5" s="1"/>
  <c r="H51" i="5"/>
  <c r="H101" i="5" s="1"/>
  <c r="I51" i="5"/>
  <c r="I101" i="5" s="1"/>
  <c r="J51" i="5"/>
  <c r="J101" i="5" s="1"/>
  <c r="K51" i="5"/>
  <c r="K101" i="5" s="1"/>
  <c r="L51" i="5"/>
  <c r="L101" i="5" s="1"/>
  <c r="M51" i="5"/>
  <c r="M101" i="5" s="1"/>
  <c r="N51" i="5"/>
  <c r="N101" i="5" s="1"/>
  <c r="B152" i="5"/>
  <c r="B51" i="5"/>
  <c r="O32" i="5"/>
  <c r="O26" i="5"/>
  <c r="P26" i="5" s="1"/>
  <c r="C6" i="2" s="1"/>
  <c r="O51" i="5"/>
  <c r="O101" i="5" s="1"/>
  <c r="P109" i="5" s="1"/>
  <c r="C20" i="2" s="1"/>
  <c r="P51" i="5"/>
  <c r="P101" i="5" s="1"/>
  <c r="O187" i="5"/>
  <c r="O186" i="5"/>
  <c r="O185" i="5"/>
  <c r="O184" i="5"/>
  <c r="E49" i="2"/>
  <c r="B57" i="7"/>
  <c r="O53" i="7"/>
  <c r="O52" i="7"/>
  <c r="O51" i="7"/>
  <c r="O45" i="7"/>
  <c r="O44" i="7"/>
  <c r="O43" i="7"/>
  <c r="O42" i="7"/>
  <c r="O41" i="7"/>
  <c r="H71" i="7" s="1"/>
  <c r="O40" i="7"/>
  <c r="G70" i="7" s="1"/>
  <c r="O39" i="7"/>
  <c r="O17" i="7"/>
  <c r="O16" i="7"/>
  <c r="O15" i="7"/>
  <c r="O9" i="7"/>
  <c r="O8" i="7"/>
  <c r="O7" i="7"/>
  <c r="O6" i="7"/>
  <c r="O5" i="7"/>
  <c r="O4" i="7"/>
  <c r="O3" i="7"/>
  <c r="O70" i="5"/>
  <c r="H28" i="3"/>
  <c r="G28" i="3"/>
  <c r="F28" i="3"/>
  <c r="O36" i="5"/>
  <c r="O35" i="5"/>
  <c r="O154" i="5"/>
  <c r="O156" i="5"/>
  <c r="O193" i="5"/>
  <c r="P194" i="5" s="1"/>
  <c r="C36" i="2" s="1"/>
  <c r="O179" i="5"/>
  <c r="P180" i="5" s="1"/>
  <c r="C34" i="2" s="1"/>
  <c r="O166" i="5"/>
  <c r="G87" i="7" l="1"/>
  <c r="H75" i="7"/>
  <c r="H72" i="7"/>
  <c r="H73" i="7"/>
  <c r="H82" i="7"/>
  <c r="F87" i="7"/>
  <c r="H70" i="7"/>
  <c r="H74" i="7"/>
  <c r="H83" i="7"/>
  <c r="H69" i="7"/>
  <c r="P190" i="5"/>
  <c r="C35" i="2" s="1"/>
  <c r="P58" i="5"/>
  <c r="C12" i="2" s="1"/>
  <c r="O57" i="7"/>
  <c r="O59" i="7" s="1"/>
  <c r="P32" i="5"/>
  <c r="C7" i="2" s="1"/>
  <c r="I28" i="3"/>
  <c r="P167" i="5"/>
  <c r="P156" i="5"/>
  <c r="C28" i="2" s="1"/>
  <c r="E25" i="2"/>
  <c r="H87" i="7" l="1"/>
  <c r="E43" i="2"/>
  <c r="E42" i="2"/>
  <c r="O175" i="5" l="1"/>
  <c r="O126" i="5"/>
  <c r="P127" i="5" s="1"/>
  <c r="O120" i="5"/>
  <c r="O119" i="5"/>
  <c r="O115" i="5"/>
  <c r="O114" i="5"/>
  <c r="O113" i="5"/>
  <c r="O112" i="5"/>
  <c r="O98" i="5"/>
  <c r="O97" i="5"/>
  <c r="O96" i="5"/>
  <c r="O95" i="5"/>
  <c r="O94" i="5"/>
  <c r="O93" i="5"/>
  <c r="O92" i="5"/>
  <c r="O91" i="5"/>
  <c r="O88" i="5"/>
  <c r="O87" i="5"/>
  <c r="O86" i="5"/>
  <c r="O85" i="5"/>
  <c r="O81" i="5"/>
  <c r="O80" i="5"/>
  <c r="O69" i="5"/>
  <c r="O68" i="5"/>
  <c r="O64" i="5"/>
  <c r="O63" i="5"/>
  <c r="O62" i="5"/>
  <c r="O44" i="5"/>
  <c r="O41" i="5"/>
  <c r="O20" i="5"/>
  <c r="O19" i="5"/>
  <c r="O18" i="5"/>
  <c r="O14" i="5"/>
  <c r="O12" i="5"/>
  <c r="O11" i="5"/>
  <c r="O7" i="5"/>
  <c r="O10" i="5"/>
  <c r="O8" i="5"/>
  <c r="O6" i="5"/>
  <c r="O5" i="5"/>
  <c r="O4" i="5"/>
  <c r="H13" i="3"/>
  <c r="H12" i="3"/>
  <c r="H11" i="3"/>
  <c r="H10" i="3"/>
  <c r="H9" i="3"/>
  <c r="H8" i="3"/>
  <c r="H7" i="3"/>
  <c r="H6" i="3"/>
  <c r="P123" i="5" l="1"/>
  <c r="C23" i="2"/>
  <c r="E44" i="2"/>
  <c r="O60" i="7"/>
  <c r="O61" i="7" s="1"/>
  <c r="P41" i="5"/>
  <c r="C8" i="2" s="1"/>
  <c r="H17" i="3"/>
  <c r="E14" i="6"/>
  <c r="E15" i="6" s="1"/>
  <c r="F28" i="6" s="1"/>
  <c r="P175" i="5"/>
  <c r="C33" i="2" s="1"/>
  <c r="P82" i="5"/>
  <c r="C17" i="2" s="1"/>
  <c r="O66" i="7"/>
  <c r="P45" i="5"/>
  <c r="C9" i="2" s="1"/>
  <c r="P14" i="5"/>
  <c r="P70" i="5"/>
  <c r="C14" i="2" s="1"/>
  <c r="P20" i="5"/>
  <c r="C5" i="2" s="1"/>
  <c r="P65" i="5"/>
  <c r="C13" i="2" s="1"/>
  <c r="P88" i="5"/>
  <c r="P99" i="5"/>
  <c r="C19" i="2" s="1"/>
  <c r="P116" i="5"/>
  <c r="C22" i="2" s="1"/>
  <c r="C18" i="2" l="1"/>
  <c r="P129" i="5"/>
  <c r="C4" i="2"/>
  <c r="P199" i="5" l="1"/>
  <c r="P133" i="5"/>
  <c r="C25" i="2"/>
  <c r="C42" i="2" s="1"/>
  <c r="P200" i="5"/>
  <c r="C43" i="2"/>
  <c r="C44" i="2" l="1"/>
  <c r="B50" i="2" s="1"/>
</calcChain>
</file>

<file path=xl/sharedStrings.xml><?xml version="1.0" encoding="utf-8"?>
<sst xmlns="http://schemas.openxmlformats.org/spreadsheetml/2006/main" count="830" uniqueCount="376">
  <si>
    <t>Item</t>
  </si>
  <si>
    <t>Total ex VAT</t>
  </si>
  <si>
    <t>PAYMENTS</t>
  </si>
  <si>
    <t>Advertising</t>
  </si>
  <si>
    <t xml:space="preserve"> </t>
  </si>
  <si>
    <t>Clerk's Mobile - calls</t>
  </si>
  <si>
    <t>Ink Cartridges</t>
  </si>
  <si>
    <t>Newsletters/Leaflets</t>
  </si>
  <si>
    <t>Paper</t>
  </si>
  <si>
    <t>Total</t>
  </si>
  <si>
    <t>ALLOTMENTS</t>
  </si>
  <si>
    <t>General Maintenance</t>
  </si>
  <si>
    <t>Grass Cutting</t>
  </si>
  <si>
    <t>Water Bill</t>
  </si>
  <si>
    <t>External Building Maintenance</t>
  </si>
  <si>
    <t>Litter Pickers</t>
  </si>
  <si>
    <t>INSURANCE &amp; AUDIT</t>
  </si>
  <si>
    <t>Audit - External</t>
  </si>
  <si>
    <t>Audit - Internal</t>
  </si>
  <si>
    <t>Insurance</t>
  </si>
  <si>
    <t>S 137 - CHARITABLE DONATIONS</t>
  </si>
  <si>
    <t>Churchyard Grass Cutting</t>
  </si>
  <si>
    <t>Donations</t>
  </si>
  <si>
    <t>SALARIES</t>
  </si>
  <si>
    <t>Clerk</t>
  </si>
  <si>
    <t>HMRC</t>
  </si>
  <si>
    <t>RFO</t>
  </si>
  <si>
    <t>SUBSCRIPTIONS</t>
  </si>
  <si>
    <t>Banbury Ornithological Society</t>
  </si>
  <si>
    <t>Community First Oxfordshire</t>
  </si>
  <si>
    <t>CPRE</t>
  </si>
  <si>
    <t>Information Comm. Office GDPR</t>
  </si>
  <si>
    <t>National Allotment Society</t>
  </si>
  <si>
    <t>OALC</t>
  </si>
  <si>
    <t>Oxford Playing Field Association</t>
  </si>
  <si>
    <t>SLCC &amp; Clerk Magazine</t>
  </si>
  <si>
    <t>TRAINING</t>
  </si>
  <si>
    <t>Councillors</t>
  </si>
  <si>
    <t>VAT Paid</t>
  </si>
  <si>
    <t>ALLOTMENT RENT</t>
  </si>
  <si>
    <t>DONATIONS</t>
  </si>
  <si>
    <t>LAP</t>
  </si>
  <si>
    <t>VAT Reclaimed</t>
  </si>
  <si>
    <t>PRECEPT</t>
  </si>
  <si>
    <t>SPORTS SUBSCRIPTIONS</t>
  </si>
  <si>
    <t>Cricket Club</t>
  </si>
  <si>
    <t>Football Club</t>
  </si>
  <si>
    <t>INCOME</t>
  </si>
  <si>
    <t>Invoice</t>
  </si>
  <si>
    <t>Supplier</t>
  </si>
  <si>
    <t>VAT registration</t>
  </si>
  <si>
    <t>Description</t>
  </si>
  <si>
    <t>VAT Pmnt</t>
  </si>
  <si>
    <t>Date</t>
  </si>
  <si>
    <t>number</t>
  </si>
  <si>
    <t>of goods/services</t>
  </si>
  <si>
    <t>Invoice total</t>
  </si>
  <si>
    <t>O2</t>
  </si>
  <si>
    <t>777 6037 85</t>
  </si>
  <si>
    <t>Mobile Phone</t>
  </si>
  <si>
    <t>Miscellaneous</t>
  </si>
  <si>
    <t>TOTAL</t>
  </si>
  <si>
    <t>Current A/c</t>
  </si>
  <si>
    <t>Budget</t>
  </si>
  <si>
    <t>£</t>
  </si>
  <si>
    <t>Opening Balance</t>
  </si>
  <si>
    <t>Payments</t>
  </si>
  <si>
    <t>Receipts</t>
  </si>
  <si>
    <t>Book Balance</t>
  </si>
  <si>
    <t>Bank A/c</t>
  </si>
  <si>
    <t>CONTINGENCY</t>
  </si>
  <si>
    <t>Misc</t>
  </si>
  <si>
    <t>TRANSFER</t>
  </si>
  <si>
    <t>Reserves</t>
  </si>
  <si>
    <t xml:space="preserve">OTHER INCOME </t>
  </si>
  <si>
    <t>Amazon</t>
  </si>
  <si>
    <t>727 2558 21</t>
  </si>
  <si>
    <t>Ex Vat</t>
  </si>
  <si>
    <t>Entertainment</t>
  </si>
  <si>
    <t>Yr to date</t>
  </si>
  <si>
    <t>Monthly Totals</t>
  </si>
  <si>
    <t>Invoice date</t>
  </si>
  <si>
    <t xml:space="preserve">Description </t>
  </si>
  <si>
    <t>Invoice Total</t>
  </si>
  <si>
    <t>S Kearney</t>
  </si>
  <si>
    <t>Salary</t>
  </si>
  <si>
    <t>Michael White</t>
  </si>
  <si>
    <t>Total - no VAT</t>
  </si>
  <si>
    <t>Total with VAT</t>
  </si>
  <si>
    <t>VAT</t>
  </si>
  <si>
    <t>Library</t>
  </si>
  <si>
    <t>COMF</t>
  </si>
  <si>
    <t>Opening Bal</t>
  </si>
  <si>
    <t>Security</t>
  </si>
  <si>
    <t>Rd Calming</t>
  </si>
  <si>
    <t>Income</t>
  </si>
  <si>
    <t>Total at Barclays</t>
  </si>
  <si>
    <t>Total at Redwwod</t>
  </si>
  <si>
    <t>Grand Total</t>
  </si>
  <si>
    <t>To Redwood &amp; Hants Sav</t>
  </si>
  <si>
    <t>OTHER INCOME</t>
  </si>
  <si>
    <t>TRANSFER TO DEPOSIT ACCOUNTS</t>
  </si>
  <si>
    <t>CIO Rental</t>
  </si>
  <si>
    <t>RINGFENCED RESERVES</t>
  </si>
  <si>
    <t>GENERAL RESERVES</t>
  </si>
  <si>
    <t xml:space="preserve"> GENERAL RESERVES</t>
  </si>
  <si>
    <t>Deposit A/c</t>
  </si>
  <si>
    <t>INTEREST</t>
  </si>
  <si>
    <t>Yr to Date</t>
  </si>
  <si>
    <t>Contain Outbreak Mang Fund</t>
  </si>
  <si>
    <t>Interest</t>
  </si>
  <si>
    <t>Bank Balance</t>
  </si>
  <si>
    <t>Other Expenditure</t>
  </si>
  <si>
    <t>Other Income</t>
  </si>
  <si>
    <t>PAVILION EXPEMDITURE</t>
  </si>
  <si>
    <t>PAVILION EXPENDITURE</t>
  </si>
  <si>
    <t>Rent</t>
  </si>
  <si>
    <t>CDC</t>
  </si>
  <si>
    <r>
      <t>Balance B/fwd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rgb="FFFF0000"/>
        <rFont val="Calibri"/>
        <family val="2"/>
        <scheme val="minor"/>
      </rPr>
      <t>Total</t>
    </r>
  </si>
  <si>
    <t>Community Centre Maint. Fund</t>
  </si>
  <si>
    <t>Village Hall Maint. Fund</t>
  </si>
  <si>
    <t>P Clarke</t>
  </si>
  <si>
    <t>Stamps</t>
  </si>
  <si>
    <t>Sainsbury</t>
  </si>
  <si>
    <t>660 4548 36</t>
  </si>
  <si>
    <t>Total Income</t>
  </si>
  <si>
    <t>Total Payments</t>
  </si>
  <si>
    <t>Redwood Bank</t>
  </si>
  <si>
    <t>Hanpshire Savings</t>
  </si>
  <si>
    <t>Total Deposit Savings</t>
  </si>
  <si>
    <t xml:space="preserve">From deposit A/c for CDC/Hill </t>
  </si>
  <si>
    <t>From deposit A/c for LAP</t>
  </si>
  <si>
    <t>From deposit A/c for small grant</t>
  </si>
  <si>
    <t>SMALL GRANT</t>
  </si>
  <si>
    <t>From deposit A/c for library</t>
  </si>
  <si>
    <t>Annex Maint. Fund</t>
  </si>
  <si>
    <t>Clerk's Travel &amp; Phone</t>
  </si>
  <si>
    <t>ADMIN, RUNNING COSTS &amp; EXPENSES</t>
  </si>
  <si>
    <t>LOCAL AREA PLAY</t>
  </si>
  <si>
    <t>ROSPA</t>
  </si>
  <si>
    <t>GEMINUS ROAD PLAY AREA</t>
  </si>
  <si>
    <t>SUNDRY</t>
  </si>
  <si>
    <t>Assets</t>
  </si>
  <si>
    <t>COMM CENTRE - PC RESPONSIBILITY</t>
  </si>
  <si>
    <t>PATH MAINTENANCE</t>
  </si>
  <si>
    <t>Weed Control - guttering etc</t>
  </si>
  <si>
    <t>Maintenance</t>
  </si>
  <si>
    <t>VILLAGE GREENS MAINTENANCE</t>
  </si>
  <si>
    <t>Budget 22</t>
  </si>
  <si>
    <t>HRMC</t>
  </si>
  <si>
    <t>PAYE</t>
  </si>
  <si>
    <t>Admin/Tavel/Entertainment</t>
  </si>
  <si>
    <t>Admin/Entertainment</t>
  </si>
  <si>
    <t>Marchetti</t>
  </si>
  <si>
    <t>Ginnel</t>
  </si>
  <si>
    <t>Churchyard</t>
  </si>
  <si>
    <t>Tesco</t>
  </si>
  <si>
    <t>220 4302 31</t>
  </si>
  <si>
    <t>Paper + Tripler</t>
  </si>
  <si>
    <t>Refreshments</t>
  </si>
  <si>
    <t>Nisbets</t>
  </si>
  <si>
    <t>220 0131 98</t>
  </si>
  <si>
    <t>Coffe Machine</t>
  </si>
  <si>
    <t>WonnaPrint</t>
  </si>
  <si>
    <t>357 9762 40</t>
  </si>
  <si>
    <t>Ink Cartridge</t>
  </si>
  <si>
    <t>A4 Lever Arch File</t>
  </si>
  <si>
    <t>Misc Admin items</t>
  </si>
  <si>
    <t>685 6443 93</t>
  </si>
  <si>
    <t>Training</t>
  </si>
  <si>
    <t>Bicester Ave Garden Centre</t>
  </si>
  <si>
    <t>807 1237 52</t>
  </si>
  <si>
    <t>Tree Ties</t>
  </si>
  <si>
    <t>Post Office</t>
  </si>
  <si>
    <t>Castle Water</t>
  </si>
  <si>
    <t>795 7082 79</t>
  </si>
  <si>
    <t>Water Supply</t>
  </si>
  <si>
    <t>ADMINISTRATION &amp; RUNNING COSTS</t>
  </si>
  <si>
    <t>LOCAL PLAY AREA</t>
  </si>
  <si>
    <t>GEMINUS RD PLAY AREA</t>
  </si>
  <si>
    <t>COMMUNITY CENTRE - PC RESPONSIBILITY</t>
  </si>
  <si>
    <t>S137 CHARITABLE DONATIONS</t>
  </si>
  <si>
    <t>TRANSFERS</t>
  </si>
  <si>
    <t>SMALL GRANTS</t>
  </si>
  <si>
    <t>M White</t>
  </si>
  <si>
    <t>Expenses</t>
  </si>
  <si>
    <t>M Leonard</t>
  </si>
  <si>
    <t>Planters</t>
  </si>
  <si>
    <t xml:space="preserve">RSA </t>
  </si>
  <si>
    <t>Insurance Premium</t>
  </si>
  <si>
    <t>INKO</t>
  </si>
  <si>
    <t>293 1143 15</t>
  </si>
  <si>
    <t>TULU</t>
  </si>
  <si>
    <t>088 6817 71</t>
  </si>
  <si>
    <t>Toilet Hire</t>
  </si>
  <si>
    <t>Green Scyhe</t>
  </si>
  <si>
    <t>928 1539 08</t>
  </si>
  <si>
    <t>Community Speed Watch</t>
  </si>
  <si>
    <t>305 4526 29</t>
  </si>
  <si>
    <t>Lamp Post Signs</t>
  </si>
  <si>
    <t>Padfolios</t>
  </si>
  <si>
    <t>Laser Vine Ltd</t>
  </si>
  <si>
    <t>364 5137 94</t>
  </si>
  <si>
    <t>Large Fairy Doors</t>
  </si>
  <si>
    <t>Radar Check</t>
  </si>
  <si>
    <t>Queens Jubilee</t>
  </si>
  <si>
    <t>GRASS CUTTING</t>
  </si>
  <si>
    <t>Grass cut</t>
  </si>
  <si>
    <t>Transfer to Deposit</t>
  </si>
  <si>
    <t>Queens Jubilee grant</t>
  </si>
  <si>
    <t>To Deposit A/c  Queens Jubliee</t>
  </si>
  <si>
    <t xml:space="preserve">Queens Jubilee </t>
  </si>
  <si>
    <t>Small Grants Queesn Jubilee</t>
  </si>
  <si>
    <t>Reserves not specified</t>
  </si>
  <si>
    <t>Alotments</t>
  </si>
  <si>
    <t>Highwaus - incl. street furniture</t>
  </si>
  <si>
    <t>Small Grants/Queens Jubilee</t>
  </si>
  <si>
    <t>TESCO</t>
  </si>
  <si>
    <t>220 4303 21</t>
  </si>
  <si>
    <t>STATIONERY</t>
  </si>
  <si>
    <t>THE WORKS</t>
  </si>
  <si>
    <t>135 5978 79</t>
  </si>
  <si>
    <t>ZOOM</t>
  </si>
  <si>
    <t>373 1429 03</t>
  </si>
  <si>
    <t>Zoom</t>
  </si>
  <si>
    <t>AMAZON</t>
  </si>
  <si>
    <t>INK CARTRIDGES</t>
  </si>
  <si>
    <t>Shredder</t>
  </si>
  <si>
    <t>INK TRADER</t>
  </si>
  <si>
    <t>358 3370 81</t>
  </si>
  <si>
    <t>OALC MEMBERSHIP</t>
  </si>
  <si>
    <t>OALC 2024</t>
  </si>
  <si>
    <t>OALC 2026</t>
  </si>
  <si>
    <t>OALC 2025</t>
  </si>
  <si>
    <t>GREEN SCYTHE</t>
  </si>
  <si>
    <t>DYNAMIC DESIGNS</t>
  </si>
  <si>
    <t>925 6331 25</t>
  </si>
  <si>
    <t>CAR PARK SIGNS</t>
  </si>
  <si>
    <t>ND Rogers Electrical</t>
  </si>
  <si>
    <t>382 8960 50</t>
  </si>
  <si>
    <t>Electrical Installation Report</t>
  </si>
  <si>
    <t>The Works</t>
  </si>
  <si>
    <t>Stationery</t>
  </si>
  <si>
    <t>Timpson</t>
  </si>
  <si>
    <t>217 9152 61</t>
  </si>
  <si>
    <t>Keys &amp; key rings</t>
  </si>
  <si>
    <t>BC - Ink Jungle Ltd</t>
  </si>
  <si>
    <t>972 8169 78</t>
  </si>
  <si>
    <t>BC -  Zoom</t>
  </si>
  <si>
    <t xml:space="preserve"> BC - Microsoft</t>
  </si>
  <si>
    <t>639 2373 22</t>
  </si>
  <si>
    <t>Licence</t>
  </si>
  <si>
    <t>Community Heartbeat</t>
  </si>
  <si>
    <t>187 5510 82</t>
  </si>
  <si>
    <t>Rescue Safety Kit</t>
  </si>
  <si>
    <t>190 0236 39</t>
  </si>
  <si>
    <t>File Dividers</t>
  </si>
  <si>
    <t>Place cards</t>
  </si>
  <si>
    <t>TOTAL CLAIM</t>
  </si>
  <si>
    <t>SINKING FUNDS TRANSFER</t>
  </si>
  <si>
    <t>Annex</t>
  </si>
  <si>
    <t>Car Park/Rd Marking</t>
  </si>
  <si>
    <t xml:space="preserve">CC Building </t>
  </si>
  <si>
    <t>Village Hall</t>
  </si>
  <si>
    <t>SINKING FUNDS</t>
  </si>
  <si>
    <t>To Deposit A/c Allotment Reserve</t>
  </si>
  <si>
    <t>From deposit account Pavilion SF</t>
  </si>
  <si>
    <t>Pavilion A/c</t>
  </si>
  <si>
    <t>Bicester Garden Centre</t>
  </si>
  <si>
    <t>Garden Supplies</t>
  </si>
  <si>
    <t>Homebase</t>
  </si>
  <si>
    <t>145 8990 25</t>
  </si>
  <si>
    <t>Kreative Bunting</t>
  </si>
  <si>
    <t>770 1089 61</t>
  </si>
  <si>
    <t>Bunting/Napkins</t>
  </si>
  <si>
    <t>Wilco</t>
  </si>
  <si>
    <t>125 5966 51</t>
  </si>
  <si>
    <t>Prizes</t>
  </si>
  <si>
    <t>555 2619 34</t>
  </si>
  <si>
    <t>Wooden Yo Yo</t>
  </si>
  <si>
    <t>Poundland</t>
  </si>
  <si>
    <t>547 5122 45</t>
  </si>
  <si>
    <t>Celebration Boxes</t>
  </si>
  <si>
    <t>Cosco</t>
  </si>
  <si>
    <t>650 1892 52</t>
  </si>
  <si>
    <t>Celebration Wine</t>
  </si>
  <si>
    <t>Fairy Doors</t>
  </si>
  <si>
    <t>Groceries</t>
  </si>
  <si>
    <t>Napkins</t>
  </si>
  <si>
    <t>J Bagnell</t>
  </si>
  <si>
    <t>Food</t>
  </si>
  <si>
    <t>Green Scythe</t>
  </si>
  <si>
    <t>Dynamic Designs</t>
  </si>
  <si>
    <t>Car Park Signs</t>
  </si>
  <si>
    <t>Prysebros</t>
  </si>
  <si>
    <t>336 5153 63</t>
  </si>
  <si>
    <t>Weed Spraying</t>
  </si>
  <si>
    <t>Cherwell Graphics</t>
  </si>
  <si>
    <t>930 6540 39</t>
  </si>
  <si>
    <t>Satin Paper</t>
  </si>
  <si>
    <t>Travel</t>
  </si>
  <si>
    <t>Flyers/Posters</t>
  </si>
  <si>
    <t>T Thompson</t>
  </si>
  <si>
    <t>Rosettes</t>
  </si>
  <si>
    <t>Bowlers Copse</t>
  </si>
  <si>
    <t>Donation S137</t>
  </si>
  <si>
    <t>Ginnell</t>
  </si>
  <si>
    <t>Cut</t>
  </si>
  <si>
    <t>Churchyard May</t>
  </si>
  <si>
    <t>Churchyard June</t>
  </si>
  <si>
    <t>Hand Made Food</t>
  </si>
  <si>
    <t>E Anstee</t>
  </si>
  <si>
    <t>Audit</t>
  </si>
  <si>
    <t>J Rogers</t>
  </si>
  <si>
    <t>Speed Gun</t>
  </si>
  <si>
    <t>F Rowe</t>
  </si>
  <si>
    <t>Mileage/Entertainment</t>
  </si>
  <si>
    <t>Salary tax</t>
  </si>
  <si>
    <t>Councillors mileage</t>
  </si>
  <si>
    <t>Open Bal</t>
  </si>
  <si>
    <t>Allotment Error</t>
  </si>
  <si>
    <t>Ringfenced reserve</t>
  </si>
  <si>
    <t>Pavillion Managem</t>
  </si>
  <si>
    <t>Allotment correct</t>
  </si>
  <si>
    <t>PAVILLION INCOME</t>
  </si>
  <si>
    <t>Computer Software</t>
  </si>
  <si>
    <t>Property Valuation</t>
  </si>
  <si>
    <t>June yr to dt</t>
  </si>
  <si>
    <t>July payments</t>
  </si>
  <si>
    <t>July yr to dt</t>
  </si>
  <si>
    <t>Microsoft</t>
  </si>
  <si>
    <t>6392 373 22</t>
  </si>
  <si>
    <t>Service charge</t>
  </si>
  <si>
    <t>In Stiches</t>
  </si>
  <si>
    <t>2683 742 71</t>
  </si>
  <si>
    <t>Hi Ves vest</t>
  </si>
  <si>
    <t>Vail Williams</t>
  </si>
  <si>
    <t>1078 290 69</t>
  </si>
  <si>
    <t>Valuation charges</t>
  </si>
  <si>
    <t>9256 331 21</t>
  </si>
  <si>
    <t>A4 Gate Signs</t>
  </si>
  <si>
    <t>July</t>
  </si>
  <si>
    <t>Refund</t>
  </si>
  <si>
    <t>Salaries</t>
  </si>
  <si>
    <t>Sarah K</t>
  </si>
  <si>
    <t>From deposit A/c for Queen's Jubilee</t>
  </si>
  <si>
    <t>To Pavilion A/c Parish Contribution</t>
  </si>
  <si>
    <t>Balance B/fwd/Total</t>
  </si>
  <si>
    <t>INCOME YR TO DATE</t>
  </si>
  <si>
    <t>PAYMENTS YR TO DATE</t>
  </si>
  <si>
    <t>Car park/Rd mark Fund</t>
  </si>
  <si>
    <t>Geminus Rd area</t>
  </si>
  <si>
    <t>RINGFENCED RESE</t>
  </si>
  <si>
    <t>Balance</t>
  </si>
  <si>
    <t>Highways - incl st furniture</t>
  </si>
  <si>
    <t>Allotments</t>
  </si>
  <si>
    <t>Redwood</t>
  </si>
  <si>
    <t>Hants</t>
  </si>
  <si>
    <t>Parish Contribution</t>
  </si>
  <si>
    <t>Balance Transfer</t>
  </si>
  <si>
    <t>To gen reserves</t>
  </si>
  <si>
    <t>Hi Vis vest</t>
  </si>
  <si>
    <t>Total Claim</t>
  </si>
  <si>
    <t>Transfer to Deposit A/c</t>
  </si>
  <si>
    <t>HSV Repayment</t>
  </si>
  <si>
    <t>CAS</t>
  </si>
  <si>
    <t>Barclaycard</t>
  </si>
  <si>
    <t>Total excl VAT</t>
  </si>
  <si>
    <t>Total incl VAT</t>
  </si>
  <si>
    <t>Monthly Total</t>
  </si>
  <si>
    <t>From deposit A/c for Allotment</t>
  </si>
  <si>
    <t>From Deposit A/c</t>
  </si>
  <si>
    <t>Deposit return HTB</t>
  </si>
  <si>
    <t>DEPOSIT RETURN</t>
  </si>
  <si>
    <t>Aug yr to dt</t>
  </si>
  <si>
    <t>Barclays Statement 1st Sept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</si>
</sst>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7" fontId="1" fillId="0" borderId="0" xfId="0" applyNumberFormat="1" applyFont="1" applyAlignment="1">
      <alignment horizontal="center"/>
    </xf>
    <xf numFmtId="2" fontId="0" fillId="0" borderId="0" xfId="0" applyNumberFormat="1"/>
    <xf numFmtId="0" fontId="1" fillId="2" borderId="0" xfId="0" applyFont="1" applyFill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2" fontId="3" fillId="0" borderId="0" xfId="0" applyNumberFormat="1" applyFont="1"/>
    <xf numFmtId="1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1" fillId="0" borderId="0" xfId="0" applyNumberFormat="1" applyFont="1"/>
    <xf numFmtId="14" fontId="1" fillId="0" borderId="0" xfId="0" applyNumberFormat="1" applyFont="1" applyAlignment="1">
      <alignment horizontal="center"/>
    </xf>
    <xf numFmtId="0" fontId="1" fillId="3" borderId="0" xfId="0" applyFont="1" applyFill="1"/>
    <xf numFmtId="0" fontId="0" fillId="4" borderId="0" xfId="0" applyFill="1"/>
    <xf numFmtId="17" fontId="1" fillId="0" borderId="0" xfId="0" applyNumberFormat="1" applyFont="1"/>
    <xf numFmtId="2" fontId="3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7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right"/>
    </xf>
    <xf numFmtId="2" fontId="4" fillId="0" borderId="0" xfId="0" applyNumberFormat="1" applyFont="1"/>
    <xf numFmtId="2" fontId="4" fillId="0" borderId="0" xfId="0" applyNumberFormat="1" applyFont="1" applyAlignment="1">
      <alignment horizontal="center"/>
    </xf>
    <xf numFmtId="0" fontId="3" fillId="4" borderId="0" xfId="0" applyFont="1" applyFill="1"/>
    <xf numFmtId="2" fontId="3" fillId="4" borderId="0" xfId="0" applyNumberFormat="1" applyFont="1" applyFill="1"/>
    <xf numFmtId="0" fontId="3" fillId="5" borderId="0" xfId="0" applyFont="1" applyFill="1"/>
    <xf numFmtId="164" fontId="3" fillId="5" borderId="0" xfId="0" applyNumberFormat="1" applyFont="1" applyFill="1"/>
    <xf numFmtId="0" fontId="5" fillId="0" borderId="0" xfId="0" applyFont="1" applyAlignment="1">
      <alignment horizontal="center"/>
    </xf>
    <xf numFmtId="0" fontId="4" fillId="4" borderId="0" xfId="0" applyFont="1" applyFill="1"/>
    <xf numFmtId="2" fontId="0" fillId="0" borderId="0" xfId="0" applyNumberFormat="1" applyFont="1"/>
    <xf numFmtId="0" fontId="0" fillId="0" borderId="0" xfId="0" applyFill="1"/>
    <xf numFmtId="2" fontId="6" fillId="0" borderId="0" xfId="0" applyNumberFormat="1" applyFont="1"/>
    <xf numFmtId="2" fontId="7" fillId="0" borderId="0" xfId="0" applyNumberFormat="1" applyFont="1"/>
    <xf numFmtId="17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8" fillId="2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4" fillId="0" borderId="0" xfId="0" applyFont="1" applyFill="1"/>
    <xf numFmtId="2" fontId="3" fillId="0" borderId="0" xfId="0" applyNumberFormat="1" applyFont="1" applyFill="1" applyAlignment="1">
      <alignment horizontal="center"/>
    </xf>
    <xf numFmtId="0" fontId="3" fillId="0" borderId="0" xfId="0" applyFont="1" applyFill="1"/>
    <xf numFmtId="164" fontId="3" fillId="0" borderId="0" xfId="0" applyNumberFormat="1" applyFont="1" applyFill="1"/>
    <xf numFmtId="0" fontId="6" fillId="0" borderId="0" xfId="0" applyFont="1"/>
    <xf numFmtId="0" fontId="9" fillId="0" borderId="0" xfId="0" applyFont="1"/>
    <xf numFmtId="2" fontId="10" fillId="0" borderId="0" xfId="0" applyNumberFormat="1" applyFont="1"/>
    <xf numFmtId="0" fontId="11" fillId="0" borderId="0" xfId="0" applyFont="1"/>
    <xf numFmtId="2" fontId="11" fillId="0" borderId="0" xfId="0" applyNumberFormat="1" applyFont="1"/>
    <xf numFmtId="2" fontId="12" fillId="0" borderId="0" xfId="0" applyNumberFormat="1" applyFont="1"/>
    <xf numFmtId="0" fontId="13" fillId="4" borderId="0" xfId="0" applyFont="1" applyFill="1"/>
    <xf numFmtId="0" fontId="13" fillId="0" borderId="0" xfId="0" applyFont="1" applyFill="1"/>
    <xf numFmtId="17" fontId="14" fillId="0" borderId="0" xfId="0" applyNumberFormat="1" applyFont="1" applyAlignment="1">
      <alignment horizontal="center"/>
    </xf>
    <xf numFmtId="2" fontId="14" fillId="0" borderId="0" xfId="0" applyNumberFormat="1" applyFont="1"/>
    <xf numFmtId="2" fontId="15" fillId="0" borderId="0" xfId="0" applyNumberFormat="1" applyFont="1"/>
    <xf numFmtId="16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0" fillId="0" borderId="0" xfId="0" applyFont="1"/>
    <xf numFmtId="0" fontId="14" fillId="0" borderId="0" xfId="0" applyFont="1"/>
    <xf numFmtId="0" fontId="1" fillId="0" borderId="0" xfId="0" applyFont="1" applyFill="1"/>
    <xf numFmtId="0" fontId="1" fillId="4" borderId="0" xfId="0" applyFont="1" applyFill="1"/>
    <xf numFmtId="2" fontId="13" fillId="0" borderId="0" xfId="0" applyNumberFormat="1" applyFont="1"/>
    <xf numFmtId="0" fontId="16" fillId="0" borderId="0" xfId="1"/>
    <xf numFmtId="4" fontId="2" fillId="0" borderId="0" xfId="0" applyNumberFormat="1" applyFont="1" applyAlignment="1">
      <alignment horizontal="center"/>
    </xf>
    <xf numFmtId="4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4" fontId="4" fillId="0" borderId="0" xfId="0" applyNumberFormat="1" applyFont="1"/>
    <xf numFmtId="4" fontId="17" fillId="0" borderId="0" xfId="0" applyNumberFormat="1" applyFont="1"/>
    <xf numFmtId="2" fontId="0" fillId="0" borderId="0" xfId="0" applyNumberFormat="1" applyAlignment="1">
      <alignment horizontal="center"/>
    </xf>
    <xf numFmtId="0" fontId="0" fillId="0" borderId="0" xfId="0" applyFont="1" applyFill="1"/>
    <xf numFmtId="17" fontId="0" fillId="0" borderId="0" xfId="0" applyNumberFormat="1" applyFont="1"/>
    <xf numFmtId="4" fontId="0" fillId="0" borderId="0" xfId="0" applyNumberFormat="1" applyFont="1"/>
    <xf numFmtId="0" fontId="4" fillId="4" borderId="0" xfId="0" applyFont="1" applyFill="1" applyAlignment="1">
      <alignment horizontal="center"/>
    </xf>
    <xf numFmtId="2" fontId="12" fillId="6" borderId="0" xfId="0" applyNumberFormat="1" applyFont="1" applyFill="1"/>
    <xf numFmtId="17" fontId="0" fillId="0" borderId="0" xfId="0" applyNumberFormat="1" applyAlignment="1">
      <alignment horizontal="center"/>
    </xf>
    <xf numFmtId="0" fontId="13" fillId="0" borderId="0" xfId="0" applyFont="1" applyAlignment="1">
      <alignment horizontal="center"/>
    </xf>
    <xf numFmtId="2" fontId="9" fillId="0" borderId="0" xfId="0" applyNumberFormat="1" applyFont="1"/>
    <xf numFmtId="1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164" fontId="18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53B1-4681-4EA9-8380-CF7FE9728494}">
  <dimension ref="A1:R200"/>
  <sheetViews>
    <sheetView view="pageLayout" topLeftCell="A161" zoomScaleNormal="100" workbookViewId="0">
      <selection activeCell="P167" sqref="P167"/>
    </sheetView>
  </sheetViews>
  <sheetFormatPr defaultRowHeight="14.5" x14ac:dyDescent="0.35"/>
  <cols>
    <col min="1" max="1" width="30.7265625" customWidth="1"/>
    <col min="2" max="2" width="1.54296875" style="4" customWidth="1"/>
    <col min="3" max="3" width="1.7265625" style="4" customWidth="1"/>
    <col min="4" max="5" width="1.1796875" style="4" customWidth="1"/>
    <col min="6" max="6" width="9.26953125" style="4" customWidth="1"/>
    <col min="7" max="7" width="8.6328125" style="4" customWidth="1"/>
    <col min="8" max="8" width="1.81640625" style="4" customWidth="1"/>
    <col min="9" max="9" width="1.1796875" style="4" customWidth="1"/>
    <col min="10" max="14" width="1" style="4" customWidth="1"/>
    <col min="15" max="15" width="12.1796875" style="4" customWidth="1"/>
    <col min="16" max="16" width="9.453125" style="37" bestFit="1" customWidth="1"/>
    <col min="17" max="17" width="12.54296875" style="4" customWidth="1"/>
  </cols>
  <sheetData>
    <row r="1" spans="1:17" x14ac:dyDescent="0.35">
      <c r="A1" s="1" t="s">
        <v>0</v>
      </c>
      <c r="B1" s="13" t="s">
        <v>148</v>
      </c>
      <c r="C1" s="17">
        <v>44652</v>
      </c>
      <c r="D1" s="17">
        <v>44682</v>
      </c>
      <c r="E1" s="17">
        <v>44713</v>
      </c>
      <c r="F1" s="17">
        <v>44743</v>
      </c>
      <c r="G1" s="17">
        <v>44774</v>
      </c>
      <c r="H1" s="17">
        <v>44805</v>
      </c>
      <c r="I1" s="17">
        <v>44835</v>
      </c>
      <c r="J1" s="17">
        <v>44866</v>
      </c>
      <c r="K1" s="17">
        <v>44896</v>
      </c>
      <c r="L1" s="17">
        <v>44927</v>
      </c>
      <c r="M1" s="17">
        <v>44958</v>
      </c>
      <c r="N1" s="17">
        <v>44986</v>
      </c>
      <c r="O1" s="13" t="s">
        <v>1</v>
      </c>
      <c r="P1" s="37" t="s">
        <v>79</v>
      </c>
    </row>
    <row r="2" spans="1:17" s="1" customFormat="1" x14ac:dyDescent="0.35">
      <c r="A2" s="15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37"/>
      <c r="Q2" s="13"/>
    </row>
    <row r="3" spans="1:17" x14ac:dyDescent="0.35">
      <c r="A3" s="16" t="s">
        <v>137</v>
      </c>
    </row>
    <row r="4" spans="1:17" x14ac:dyDescent="0.35">
      <c r="A4" t="s">
        <v>3</v>
      </c>
      <c r="O4" s="4">
        <f>SUM(B4:N4)</f>
        <v>0</v>
      </c>
    </row>
    <row r="5" spans="1:17" x14ac:dyDescent="0.35">
      <c r="A5" t="s">
        <v>5</v>
      </c>
      <c r="C5" s="4">
        <v>14.97</v>
      </c>
      <c r="D5" s="4">
        <v>16.09</v>
      </c>
      <c r="E5" s="4">
        <v>16.09</v>
      </c>
      <c r="F5" s="4">
        <v>16.09</v>
      </c>
      <c r="G5" s="4">
        <v>32.18</v>
      </c>
      <c r="O5" s="4">
        <f t="shared" ref="O5:O14" si="0">SUM(B5:N5)</f>
        <v>95.420000000000016</v>
      </c>
    </row>
    <row r="6" spans="1:17" x14ac:dyDescent="0.35">
      <c r="A6" t="s">
        <v>6</v>
      </c>
      <c r="C6" s="4">
        <v>25.32</v>
      </c>
      <c r="D6" s="4">
        <v>33.32</v>
      </c>
      <c r="F6" s="4">
        <v>62.31</v>
      </c>
      <c r="O6" s="4">
        <f t="shared" si="0"/>
        <v>120.95</v>
      </c>
    </row>
    <row r="7" spans="1:17" x14ac:dyDescent="0.35">
      <c r="A7" t="s">
        <v>8</v>
      </c>
      <c r="C7" s="4">
        <v>7.09</v>
      </c>
      <c r="O7" s="4">
        <f>SUM(B7:N7)</f>
        <v>7.09</v>
      </c>
    </row>
    <row r="8" spans="1:17" x14ac:dyDescent="0.35">
      <c r="A8" t="s">
        <v>60</v>
      </c>
      <c r="C8" s="4">
        <v>15.72</v>
      </c>
      <c r="D8" s="4">
        <v>56.18</v>
      </c>
      <c r="G8" s="4">
        <v>234.09</v>
      </c>
      <c r="O8" s="4">
        <f t="shared" si="0"/>
        <v>305.99</v>
      </c>
    </row>
    <row r="9" spans="1:17" x14ac:dyDescent="0.35">
      <c r="A9" t="s">
        <v>318</v>
      </c>
      <c r="E9" s="4">
        <v>22.5</v>
      </c>
      <c r="F9" s="4">
        <v>11.25</v>
      </c>
      <c r="G9" s="4">
        <v>11.25</v>
      </c>
      <c r="O9" s="4">
        <f t="shared" si="0"/>
        <v>45</v>
      </c>
    </row>
    <row r="10" spans="1:17" x14ac:dyDescent="0.35">
      <c r="A10" t="s">
        <v>7</v>
      </c>
      <c r="O10" s="4">
        <f t="shared" si="0"/>
        <v>0</v>
      </c>
    </row>
    <row r="11" spans="1:17" x14ac:dyDescent="0.35">
      <c r="A11" t="s">
        <v>136</v>
      </c>
      <c r="C11" s="4">
        <v>11.25</v>
      </c>
      <c r="D11" s="4">
        <v>26.2</v>
      </c>
      <c r="E11" s="4">
        <v>11.25</v>
      </c>
      <c r="O11" s="4">
        <f t="shared" si="0"/>
        <v>48.7</v>
      </c>
    </row>
    <row r="12" spans="1:17" x14ac:dyDescent="0.35">
      <c r="A12" t="s">
        <v>78</v>
      </c>
      <c r="C12" s="4">
        <v>27.77</v>
      </c>
      <c r="E12" s="4">
        <v>13.61</v>
      </c>
      <c r="O12" s="4">
        <f t="shared" si="0"/>
        <v>41.379999999999995</v>
      </c>
    </row>
    <row r="13" spans="1:17" x14ac:dyDescent="0.35">
      <c r="A13" t="s">
        <v>325</v>
      </c>
      <c r="F13" s="4">
        <v>28.7</v>
      </c>
      <c r="O13" s="4">
        <f t="shared" si="0"/>
        <v>28.7</v>
      </c>
    </row>
    <row r="14" spans="1:17" x14ac:dyDescent="0.35">
      <c r="A14" t="s">
        <v>118</v>
      </c>
      <c r="O14" s="4">
        <f t="shared" si="0"/>
        <v>0</v>
      </c>
      <c r="P14" s="37">
        <f>SUM(O4:O14)</f>
        <v>693.23000000000013</v>
      </c>
    </row>
    <row r="17" spans="1:18" x14ac:dyDescent="0.35">
      <c r="A17" s="16" t="s">
        <v>10</v>
      </c>
    </row>
    <row r="18" spans="1:18" x14ac:dyDescent="0.35">
      <c r="A18" t="s">
        <v>11</v>
      </c>
      <c r="C18" s="4">
        <v>19.34</v>
      </c>
      <c r="E18" s="4">
        <v>40.68</v>
      </c>
      <c r="F18" s="4">
        <v>95.68</v>
      </c>
      <c r="O18" s="4">
        <f>SUM(B18:N18)</f>
        <v>155.69999999999999</v>
      </c>
    </row>
    <row r="19" spans="1:18" x14ac:dyDescent="0.35">
      <c r="A19" t="s">
        <v>13</v>
      </c>
      <c r="C19" s="4">
        <v>33.08</v>
      </c>
      <c r="E19" s="4">
        <v>33.590000000000003</v>
      </c>
      <c r="O19" s="4">
        <f>SUM(B19:N19)</f>
        <v>66.67</v>
      </c>
      <c r="R19" s="4"/>
    </row>
    <row r="20" spans="1:18" x14ac:dyDescent="0.35">
      <c r="A20" t="s">
        <v>118</v>
      </c>
      <c r="O20" s="4">
        <f>SUM(B20:N20)</f>
        <v>0</v>
      </c>
      <c r="P20" s="37">
        <f>SUM(O18:O20)</f>
        <v>222.37</v>
      </c>
      <c r="Q20" s="13"/>
    </row>
    <row r="21" spans="1:18" s="50" customFormat="1" x14ac:dyDescent="0.35">
      <c r="A2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37"/>
      <c r="Q21" s="4"/>
    </row>
    <row r="22" spans="1:18" s="50" customFormat="1" x14ac:dyDescent="0.35">
      <c r="A22" s="53" t="s">
        <v>138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2"/>
      <c r="Q22" s="51"/>
    </row>
    <row r="23" spans="1:18" s="50" customFormat="1" x14ac:dyDescent="0.35">
      <c r="A23" s="54" t="s">
        <v>12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2"/>
      <c r="Q23" s="51"/>
    </row>
    <row r="24" spans="1:18" s="50" customFormat="1" x14ac:dyDescent="0.35">
      <c r="A24" s="54" t="s">
        <v>139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2"/>
      <c r="Q24" s="51"/>
    </row>
    <row r="25" spans="1:18" x14ac:dyDescent="0.35">
      <c r="A25" s="54" t="s">
        <v>11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2"/>
      <c r="Q25" s="51"/>
      <c r="R25" s="4"/>
    </row>
    <row r="26" spans="1:18" x14ac:dyDescent="0.35">
      <c r="A26" t="s">
        <v>118</v>
      </c>
      <c r="O26" s="4">
        <f>SUM(B26:N26)</f>
        <v>0</v>
      </c>
      <c r="P26" s="37">
        <f>SUM(O24:O26)</f>
        <v>0</v>
      </c>
      <c r="Q26" s="13"/>
      <c r="R26" s="4"/>
    </row>
    <row r="27" spans="1:18" x14ac:dyDescent="0.35">
      <c r="Q27" s="13"/>
    </row>
    <row r="28" spans="1:18" s="50" customFormat="1" x14ac:dyDescent="0.35">
      <c r="A28" s="16" t="s">
        <v>140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37"/>
      <c r="Q28" s="4"/>
    </row>
    <row r="29" spans="1:18" s="50" customFormat="1" x14ac:dyDescent="0.35">
      <c r="A29" s="36" t="s">
        <v>12</v>
      </c>
      <c r="B29" s="4"/>
      <c r="C29" s="4"/>
      <c r="D29" s="4">
        <v>92</v>
      </c>
      <c r="E29" s="4">
        <v>282</v>
      </c>
      <c r="F29" s="4">
        <v>282</v>
      </c>
      <c r="G29" s="4"/>
      <c r="H29" s="4"/>
      <c r="I29" s="4"/>
      <c r="J29" s="4"/>
      <c r="K29" s="4"/>
      <c r="L29" s="4"/>
      <c r="M29" s="4"/>
      <c r="N29" s="4"/>
      <c r="O29" s="4">
        <f>SUM(B29:N29)</f>
        <v>656</v>
      </c>
      <c r="P29" s="37"/>
      <c r="Q29" s="51"/>
    </row>
    <row r="30" spans="1:18" x14ac:dyDescent="0.35">
      <c r="A30" s="54" t="s">
        <v>139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2"/>
      <c r="Q30" s="51"/>
      <c r="R30" s="4"/>
    </row>
    <row r="31" spans="1:18" x14ac:dyDescent="0.35">
      <c r="A31" s="54" t="s">
        <v>11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2"/>
      <c r="Q31" s="13"/>
      <c r="R31" s="4"/>
    </row>
    <row r="32" spans="1:18" x14ac:dyDescent="0.35">
      <c r="A32" t="s">
        <v>118</v>
      </c>
      <c r="O32" s="4">
        <f>SUM(B32:N32)</f>
        <v>0</v>
      </c>
      <c r="P32" s="37">
        <f>SUM(O29:O32)</f>
        <v>656</v>
      </c>
      <c r="Q32" s="13"/>
    </row>
    <row r="34" spans="1:17" x14ac:dyDescent="0.35">
      <c r="A34" s="16" t="s">
        <v>141</v>
      </c>
    </row>
    <row r="35" spans="1:17" x14ac:dyDescent="0.35">
      <c r="A35" s="36" t="s">
        <v>90</v>
      </c>
      <c r="O35" s="4">
        <f t="shared" ref="O35:O40" si="1">SUM(B35:N35)</f>
        <v>0</v>
      </c>
    </row>
    <row r="36" spans="1:17" x14ac:dyDescent="0.35">
      <c r="A36" s="36" t="s">
        <v>15</v>
      </c>
      <c r="O36" s="4">
        <f t="shared" si="1"/>
        <v>0</v>
      </c>
    </row>
    <row r="37" spans="1:17" x14ac:dyDescent="0.35">
      <c r="A37" t="s">
        <v>142</v>
      </c>
      <c r="C37" s="4">
        <v>109.98</v>
      </c>
      <c r="D37" s="4">
        <v>570</v>
      </c>
      <c r="E37" s="4">
        <v>343</v>
      </c>
      <c r="F37" s="4">
        <v>93.5</v>
      </c>
      <c r="O37" s="4">
        <f t="shared" si="1"/>
        <v>1116.48</v>
      </c>
      <c r="Q37" s="27" t="s">
        <v>4</v>
      </c>
    </row>
    <row r="38" spans="1:17" x14ac:dyDescent="0.35">
      <c r="A38" t="s">
        <v>204</v>
      </c>
      <c r="D38" s="4">
        <v>63.14</v>
      </c>
      <c r="O38" s="4">
        <f t="shared" si="1"/>
        <v>63.14</v>
      </c>
    </row>
    <row r="39" spans="1:17" x14ac:dyDescent="0.35">
      <c r="A39" t="s">
        <v>205</v>
      </c>
      <c r="D39" s="4">
        <v>254.96</v>
      </c>
      <c r="E39" s="4">
        <v>1272.96</v>
      </c>
      <c r="O39" s="4">
        <f t="shared" si="1"/>
        <v>1527.92</v>
      </c>
    </row>
    <row r="40" spans="1:17" x14ac:dyDescent="0.35">
      <c r="A40" t="s">
        <v>269</v>
      </c>
      <c r="E40" s="4">
        <v>106.34</v>
      </c>
      <c r="O40" s="4">
        <f t="shared" si="1"/>
        <v>106.34</v>
      </c>
    </row>
    <row r="41" spans="1:17" x14ac:dyDescent="0.35">
      <c r="A41" t="s">
        <v>118</v>
      </c>
      <c r="O41" s="4">
        <f>SUM(B41:N41)</f>
        <v>0</v>
      </c>
      <c r="P41" s="37">
        <f>SUM(O35:O41)</f>
        <v>2813.88</v>
      </c>
    </row>
    <row r="43" spans="1:17" x14ac:dyDescent="0.35">
      <c r="A43" s="16" t="s">
        <v>143</v>
      </c>
      <c r="O43" s="4" t="s">
        <v>4</v>
      </c>
    </row>
    <row r="44" spans="1:17" x14ac:dyDescent="0.35">
      <c r="A44" t="s">
        <v>14</v>
      </c>
      <c r="O44" s="4">
        <f>SUM(B44:N44)</f>
        <v>0</v>
      </c>
    </row>
    <row r="45" spans="1:17" x14ac:dyDescent="0.35">
      <c r="A45" t="s">
        <v>118</v>
      </c>
      <c r="P45" s="37">
        <f>SUM(O44:O44)</f>
        <v>0</v>
      </c>
    </row>
    <row r="47" spans="1:17" x14ac:dyDescent="0.35">
      <c r="A47" s="16" t="s">
        <v>70</v>
      </c>
    </row>
    <row r="48" spans="1:17" x14ac:dyDescent="0.35">
      <c r="A48" t="s">
        <v>71</v>
      </c>
      <c r="O48" s="4">
        <v>0</v>
      </c>
      <c r="P48" s="37" t="s">
        <v>4</v>
      </c>
    </row>
    <row r="49" spans="1:16" x14ac:dyDescent="0.35">
      <c r="A49" t="s">
        <v>326</v>
      </c>
      <c r="F49" s="4">
        <v>1850</v>
      </c>
      <c r="O49" s="4">
        <f>SUM(B49:N49)</f>
        <v>1850</v>
      </c>
    </row>
    <row r="50" spans="1:16" x14ac:dyDescent="0.35">
      <c r="A50" t="s">
        <v>118</v>
      </c>
      <c r="P50" s="37">
        <f>SUM(O48:O49)</f>
        <v>1850</v>
      </c>
    </row>
    <row r="51" spans="1:16" x14ac:dyDescent="0.35">
      <c r="A51" s="15" t="s">
        <v>2</v>
      </c>
      <c r="B51" s="13" t="str">
        <f>$B$1</f>
        <v>Budget 22</v>
      </c>
      <c r="C51" s="17">
        <f t="shared" ref="C51:P51" si="2">C1</f>
        <v>44652</v>
      </c>
      <c r="D51" s="17">
        <f t="shared" si="2"/>
        <v>44682</v>
      </c>
      <c r="E51" s="17">
        <f t="shared" si="2"/>
        <v>44713</v>
      </c>
      <c r="F51" s="17">
        <f t="shared" si="2"/>
        <v>44743</v>
      </c>
      <c r="G51" s="17">
        <f t="shared" si="2"/>
        <v>44774</v>
      </c>
      <c r="H51" s="17">
        <f t="shared" si="2"/>
        <v>44805</v>
      </c>
      <c r="I51" s="17">
        <f t="shared" si="2"/>
        <v>44835</v>
      </c>
      <c r="J51" s="17">
        <f t="shared" si="2"/>
        <v>44866</v>
      </c>
      <c r="K51" s="17">
        <f t="shared" si="2"/>
        <v>44896</v>
      </c>
      <c r="L51" s="17">
        <f t="shared" si="2"/>
        <v>44927</v>
      </c>
      <c r="M51" s="17">
        <f t="shared" si="2"/>
        <v>44958</v>
      </c>
      <c r="N51" s="17">
        <f t="shared" si="2"/>
        <v>44986</v>
      </c>
      <c r="O51" s="13" t="str">
        <f t="shared" si="2"/>
        <v>Total ex VAT</v>
      </c>
      <c r="P51" s="37" t="str">
        <f t="shared" si="2"/>
        <v>Yr to date</v>
      </c>
    </row>
    <row r="52" spans="1:16" x14ac:dyDescent="0.35">
      <c r="A52" s="15"/>
      <c r="B52" s="13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3"/>
    </row>
    <row r="53" spans="1:16" x14ac:dyDescent="0.35">
      <c r="A53" s="16" t="s">
        <v>40</v>
      </c>
    </row>
    <row r="54" spans="1:16" x14ac:dyDescent="0.35">
      <c r="A54" t="s">
        <v>118</v>
      </c>
      <c r="F54" s="4">
        <v>0</v>
      </c>
      <c r="O54" s="4">
        <f>SUM(B54:N54)</f>
        <v>0</v>
      </c>
      <c r="P54" s="37">
        <f>SUM(O54)</f>
        <v>0</v>
      </c>
    </row>
    <row r="56" spans="1:16" x14ac:dyDescent="0.35">
      <c r="A56" s="64" t="s">
        <v>206</v>
      </c>
      <c r="B56" s="13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3"/>
    </row>
    <row r="57" spans="1:16" x14ac:dyDescent="0.35">
      <c r="A57" s="74" t="s">
        <v>207</v>
      </c>
      <c r="B57" s="35"/>
      <c r="C57" s="75"/>
      <c r="D57" s="76">
        <v>204.18</v>
      </c>
      <c r="E57" s="35">
        <v>343.5</v>
      </c>
      <c r="F57" s="35">
        <v>229</v>
      </c>
      <c r="G57" s="35"/>
      <c r="H57" s="35"/>
      <c r="I57" s="35"/>
      <c r="J57" s="35"/>
      <c r="K57" s="35"/>
      <c r="L57" s="35"/>
      <c r="M57" s="35"/>
      <c r="N57" s="75"/>
      <c r="O57" s="35">
        <f>SUM(B57:N57)</f>
        <v>776.68000000000006</v>
      </c>
    </row>
    <row r="58" spans="1:16" x14ac:dyDescent="0.35">
      <c r="A58" t="s">
        <v>118</v>
      </c>
      <c r="B58" s="13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3"/>
      <c r="P58" s="37">
        <f>SUM(O51:O57)</f>
        <v>776.68000000000006</v>
      </c>
    </row>
    <row r="59" spans="1:16" x14ac:dyDescent="0.35">
      <c r="A59" s="63"/>
      <c r="B59" s="13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3"/>
    </row>
    <row r="60" spans="1:16" x14ac:dyDescent="0.35">
      <c r="A60" s="63"/>
      <c r="B60" s="13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3"/>
    </row>
    <row r="61" spans="1:16" x14ac:dyDescent="0.35">
      <c r="A61" s="16" t="s">
        <v>16</v>
      </c>
    </row>
    <row r="62" spans="1:16" x14ac:dyDescent="0.35">
      <c r="A62" t="s">
        <v>17</v>
      </c>
      <c r="O62" s="4">
        <f>SUM(B62:N62)</f>
        <v>0</v>
      </c>
    </row>
    <row r="63" spans="1:16" x14ac:dyDescent="0.35">
      <c r="A63" t="s">
        <v>18</v>
      </c>
      <c r="E63" s="4">
        <v>104.98</v>
      </c>
      <c r="O63" s="4">
        <f>SUM(B63:N63)</f>
        <v>104.98</v>
      </c>
    </row>
    <row r="64" spans="1:16" x14ac:dyDescent="0.35">
      <c r="A64" t="s">
        <v>19</v>
      </c>
      <c r="D64" s="4">
        <v>1103.79</v>
      </c>
      <c r="G64" s="4">
        <v>331.45</v>
      </c>
      <c r="O64" s="4">
        <f>SUM(B64:N64)</f>
        <v>1435.24</v>
      </c>
      <c r="P64" s="37" t="s">
        <v>4</v>
      </c>
    </row>
    <row r="65" spans="1:17" x14ac:dyDescent="0.35">
      <c r="A65" t="s">
        <v>118</v>
      </c>
      <c r="P65" s="37">
        <f>SUM(O62:O64)</f>
        <v>1540.22</v>
      </c>
    </row>
    <row r="67" spans="1:17" x14ac:dyDescent="0.35">
      <c r="A67" s="16" t="s">
        <v>144</v>
      </c>
    </row>
    <row r="68" spans="1:17" x14ac:dyDescent="0.35">
      <c r="A68" t="s">
        <v>145</v>
      </c>
      <c r="E68" s="4">
        <v>302.39999999999998</v>
      </c>
      <c r="O68" s="4">
        <f>SUM(B68:N68)</f>
        <v>302.39999999999998</v>
      </c>
    </row>
    <row r="69" spans="1:17" x14ac:dyDescent="0.35">
      <c r="A69" t="s">
        <v>146</v>
      </c>
      <c r="C69" s="4">
        <v>80</v>
      </c>
      <c r="E69" s="4">
        <v>80</v>
      </c>
      <c r="O69" s="4">
        <f>SUM(B69:N69)</f>
        <v>160</v>
      </c>
    </row>
    <row r="70" spans="1:17" x14ac:dyDescent="0.35">
      <c r="A70" t="s">
        <v>118</v>
      </c>
      <c r="O70" s="4">
        <f>SUM(B70:N70)</f>
        <v>0</v>
      </c>
      <c r="P70" s="37">
        <f>SUM(O68:O69)</f>
        <v>462.4</v>
      </c>
    </row>
    <row r="72" spans="1:17" x14ac:dyDescent="0.35">
      <c r="A72" s="16" t="s">
        <v>114</v>
      </c>
    </row>
    <row r="73" spans="1:17" x14ac:dyDescent="0.35">
      <c r="O73" s="4">
        <v>0</v>
      </c>
    </row>
    <row r="74" spans="1:17" x14ac:dyDescent="0.35">
      <c r="P74" s="37">
        <f>SUM(O72:O73)</f>
        <v>0</v>
      </c>
    </row>
    <row r="75" spans="1:17" x14ac:dyDescent="0.35">
      <c r="A75" s="16" t="s">
        <v>147</v>
      </c>
    </row>
    <row r="76" spans="1:17" x14ac:dyDescent="0.35">
      <c r="A76" s="36" t="s">
        <v>12</v>
      </c>
      <c r="D76" s="4">
        <v>40.68</v>
      </c>
      <c r="E76" s="4">
        <v>81.36</v>
      </c>
      <c r="F76" s="4">
        <v>81.36</v>
      </c>
      <c r="O76" s="4">
        <f>SUM(B76:N76)</f>
        <v>203.39999999999998</v>
      </c>
    </row>
    <row r="77" spans="1:17" x14ac:dyDescent="0.35">
      <c r="A77" t="s">
        <v>118</v>
      </c>
      <c r="P77" s="37">
        <f>SUM(O75:O76)</f>
        <v>203.39999999999998</v>
      </c>
    </row>
    <row r="78" spans="1:17" s="1" customFormat="1" x14ac:dyDescent="0.35">
      <c r="A78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37"/>
      <c r="Q78" s="4"/>
    </row>
    <row r="79" spans="1:17" x14ac:dyDescent="0.35">
      <c r="A79" s="16" t="s">
        <v>20</v>
      </c>
      <c r="P79" s="37" t="s">
        <v>4</v>
      </c>
    </row>
    <row r="80" spans="1:17" x14ac:dyDescent="0.35">
      <c r="A80" t="s">
        <v>21</v>
      </c>
      <c r="C80" s="4">
        <v>392.85</v>
      </c>
      <c r="E80" s="4">
        <v>785.7</v>
      </c>
      <c r="O80" s="4">
        <f>SUM(B80:N80)</f>
        <v>1178.5500000000002</v>
      </c>
    </row>
    <row r="81" spans="1:17" x14ac:dyDescent="0.35">
      <c r="A81" t="s">
        <v>22</v>
      </c>
      <c r="E81" s="4">
        <v>161.74</v>
      </c>
      <c r="O81" s="4">
        <f>SUM(B81:N81)</f>
        <v>161.74</v>
      </c>
    </row>
    <row r="82" spans="1:17" x14ac:dyDescent="0.35">
      <c r="A82" t="s">
        <v>118</v>
      </c>
      <c r="P82" s="37">
        <f>SUM(O80:O81)</f>
        <v>1340.2900000000002</v>
      </c>
    </row>
    <row r="84" spans="1:17" x14ac:dyDescent="0.35">
      <c r="A84" s="16" t="s">
        <v>23</v>
      </c>
    </row>
    <row r="85" spans="1:17" x14ac:dyDescent="0.35">
      <c r="A85" t="s">
        <v>24</v>
      </c>
      <c r="C85" s="4">
        <v>899.6</v>
      </c>
      <c r="D85" s="4">
        <v>899.6</v>
      </c>
      <c r="E85" s="4">
        <v>899.6</v>
      </c>
      <c r="F85" s="4">
        <v>911.3</v>
      </c>
      <c r="G85" s="4">
        <v>899.6</v>
      </c>
      <c r="O85" s="4">
        <f>SUM(B85:N85)</f>
        <v>4509.7000000000007</v>
      </c>
    </row>
    <row r="86" spans="1:17" x14ac:dyDescent="0.35">
      <c r="A86" t="s">
        <v>25</v>
      </c>
      <c r="C86" s="4">
        <v>76.77</v>
      </c>
      <c r="E86" s="4">
        <v>31.88</v>
      </c>
      <c r="F86" s="4">
        <v>65.27</v>
      </c>
      <c r="G86" s="4">
        <v>65.069999999999993</v>
      </c>
      <c r="O86" s="4">
        <f>SUM(B86:N86)</f>
        <v>238.98999999999998</v>
      </c>
      <c r="P86" s="37" t="s">
        <v>4</v>
      </c>
    </row>
    <row r="87" spans="1:17" x14ac:dyDescent="0.35">
      <c r="A87" t="s">
        <v>26</v>
      </c>
      <c r="C87" s="4">
        <v>168.3</v>
      </c>
      <c r="D87" s="4">
        <v>168.2</v>
      </c>
      <c r="E87" s="4">
        <v>168.3</v>
      </c>
      <c r="F87" s="4">
        <v>168.1</v>
      </c>
      <c r="G87" s="4">
        <v>168.3</v>
      </c>
      <c r="O87" s="4">
        <f>SUM(B87:N87)</f>
        <v>841.2</v>
      </c>
    </row>
    <row r="88" spans="1:17" x14ac:dyDescent="0.35">
      <c r="A88" t="s">
        <v>118</v>
      </c>
      <c r="O88" s="4">
        <f>SUM(B88:N88)</f>
        <v>0</v>
      </c>
      <c r="P88" s="37">
        <f>SUM(O85:O88)</f>
        <v>5589.89</v>
      </c>
      <c r="Q88" s="13"/>
    </row>
    <row r="89" spans="1:17" x14ac:dyDescent="0.35">
      <c r="K89" s="4" t="s">
        <v>4</v>
      </c>
    </row>
    <row r="90" spans="1:17" x14ac:dyDescent="0.35">
      <c r="A90" s="16" t="s">
        <v>27</v>
      </c>
    </row>
    <row r="91" spans="1:17" x14ac:dyDescent="0.35">
      <c r="A91" t="s">
        <v>28</v>
      </c>
      <c r="O91" s="4">
        <f t="shared" ref="O91:O98" si="3">SUM(B91:N91)</f>
        <v>0</v>
      </c>
    </row>
    <row r="92" spans="1:17" x14ac:dyDescent="0.35">
      <c r="A92" t="s">
        <v>29</v>
      </c>
      <c r="O92" s="4">
        <f t="shared" si="3"/>
        <v>0</v>
      </c>
    </row>
    <row r="93" spans="1:17" x14ac:dyDescent="0.35">
      <c r="A93" t="s">
        <v>30</v>
      </c>
      <c r="O93" s="4">
        <f t="shared" si="3"/>
        <v>0</v>
      </c>
    </row>
    <row r="94" spans="1:17" x14ac:dyDescent="0.35">
      <c r="A94" t="s">
        <v>31</v>
      </c>
      <c r="O94" s="4">
        <f t="shared" si="3"/>
        <v>0</v>
      </c>
    </row>
    <row r="95" spans="1:17" x14ac:dyDescent="0.35">
      <c r="A95" t="s">
        <v>32</v>
      </c>
      <c r="O95" s="4">
        <f t="shared" si="3"/>
        <v>0</v>
      </c>
    </row>
    <row r="96" spans="1:17" x14ac:dyDescent="0.35">
      <c r="A96" t="s">
        <v>33</v>
      </c>
      <c r="O96" s="4">
        <f t="shared" si="3"/>
        <v>0</v>
      </c>
    </row>
    <row r="97" spans="1:16" x14ac:dyDescent="0.35">
      <c r="A97" t="s">
        <v>34</v>
      </c>
      <c r="O97" s="4">
        <f t="shared" si="3"/>
        <v>0</v>
      </c>
    </row>
    <row r="98" spans="1:16" x14ac:dyDescent="0.35">
      <c r="A98" t="s">
        <v>35</v>
      </c>
      <c r="O98" s="4">
        <f t="shared" si="3"/>
        <v>0</v>
      </c>
      <c r="P98" s="37" t="s">
        <v>4</v>
      </c>
    </row>
    <row r="99" spans="1:16" x14ac:dyDescent="0.35">
      <c r="A99" t="s">
        <v>118</v>
      </c>
      <c r="P99" s="37">
        <f>SUM(O91:O98)</f>
        <v>0</v>
      </c>
    </row>
    <row r="101" spans="1:16" x14ac:dyDescent="0.35">
      <c r="A101" s="15" t="s">
        <v>2</v>
      </c>
      <c r="B101" s="13" t="str">
        <f>$B$1</f>
        <v>Budget 22</v>
      </c>
      <c r="C101" s="17">
        <f t="shared" ref="C101:P101" si="4">C51</f>
        <v>44652</v>
      </c>
      <c r="D101" s="17">
        <f t="shared" si="4"/>
        <v>44682</v>
      </c>
      <c r="E101" s="17">
        <f t="shared" si="4"/>
        <v>44713</v>
      </c>
      <c r="F101" s="17">
        <f t="shared" si="4"/>
        <v>44743</v>
      </c>
      <c r="G101" s="17">
        <f t="shared" si="4"/>
        <v>44774</v>
      </c>
      <c r="H101" s="17">
        <f t="shared" si="4"/>
        <v>44805</v>
      </c>
      <c r="I101" s="17">
        <f t="shared" si="4"/>
        <v>44835</v>
      </c>
      <c r="J101" s="17">
        <f t="shared" si="4"/>
        <v>44866</v>
      </c>
      <c r="K101" s="17">
        <f t="shared" si="4"/>
        <v>44896</v>
      </c>
      <c r="L101" s="17">
        <f t="shared" si="4"/>
        <v>44927</v>
      </c>
      <c r="M101" s="17">
        <f t="shared" si="4"/>
        <v>44958</v>
      </c>
      <c r="N101" s="17">
        <f t="shared" si="4"/>
        <v>44986</v>
      </c>
      <c r="O101" s="13" t="str">
        <f t="shared" si="4"/>
        <v>Total ex VAT</v>
      </c>
      <c r="P101" s="37" t="str">
        <f t="shared" si="4"/>
        <v>Yr to date</v>
      </c>
    </row>
    <row r="102" spans="1:16" x14ac:dyDescent="0.35">
      <c r="A102" s="15"/>
      <c r="B102" s="13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3"/>
    </row>
    <row r="104" spans="1:16" x14ac:dyDescent="0.35">
      <c r="A104" s="53" t="s">
        <v>259</v>
      </c>
    </row>
    <row r="105" spans="1:16" x14ac:dyDescent="0.35">
      <c r="A105" s="54" t="s">
        <v>260</v>
      </c>
      <c r="F105" s="4">
        <v>2880</v>
      </c>
      <c r="O105" s="4">
        <f>SUM(B105:N105)</f>
        <v>2880</v>
      </c>
    </row>
    <row r="106" spans="1:16" x14ac:dyDescent="0.35">
      <c r="A106" s="54" t="s">
        <v>261</v>
      </c>
      <c r="F106" s="4">
        <v>2500</v>
      </c>
      <c r="O106" s="4">
        <f t="shared" ref="O106:O108" si="5">SUM(B106:N106)</f>
        <v>2500</v>
      </c>
    </row>
    <row r="107" spans="1:16" x14ac:dyDescent="0.35">
      <c r="A107" s="54" t="s">
        <v>262</v>
      </c>
      <c r="F107" s="4">
        <v>2000</v>
      </c>
      <c r="O107" s="4">
        <f t="shared" si="5"/>
        <v>2000</v>
      </c>
    </row>
    <row r="108" spans="1:16" x14ac:dyDescent="0.35">
      <c r="A108" s="54" t="s">
        <v>263</v>
      </c>
      <c r="F108" s="4">
        <v>1000</v>
      </c>
      <c r="O108" s="4">
        <f t="shared" si="5"/>
        <v>1000</v>
      </c>
    </row>
    <row r="109" spans="1:16" x14ac:dyDescent="0.35">
      <c r="A109" s="54" t="s">
        <v>347</v>
      </c>
      <c r="P109" s="37">
        <f>SUM(O99:O108)</f>
        <v>8380</v>
      </c>
    </row>
    <row r="110" spans="1:16" x14ac:dyDescent="0.35">
      <c r="A110" s="54"/>
    </row>
    <row r="111" spans="1:16" x14ac:dyDescent="0.35">
      <c r="A111" s="16" t="s">
        <v>36</v>
      </c>
    </row>
    <row r="112" spans="1:16" x14ac:dyDescent="0.35">
      <c r="A112" t="s">
        <v>24</v>
      </c>
      <c r="C112" s="4">
        <v>275</v>
      </c>
      <c r="O112" s="4">
        <f>SUM(B112:N112)</f>
        <v>275</v>
      </c>
    </row>
    <row r="113" spans="1:16" x14ac:dyDescent="0.35">
      <c r="A113" t="s">
        <v>37</v>
      </c>
      <c r="O113" s="4">
        <f>SUM(B113:N113)</f>
        <v>0</v>
      </c>
    </row>
    <row r="114" spans="1:16" x14ac:dyDescent="0.35">
      <c r="A114" t="s">
        <v>26</v>
      </c>
      <c r="O114" s="4">
        <f>SUM(B114:N114)</f>
        <v>0</v>
      </c>
      <c r="P114" s="37" t="s">
        <v>4</v>
      </c>
    </row>
    <row r="115" spans="1:16" x14ac:dyDescent="0.35">
      <c r="A115" t="s">
        <v>118</v>
      </c>
      <c r="O115" s="4">
        <f>SUM(B115:N115)</f>
        <v>0</v>
      </c>
    </row>
    <row r="116" spans="1:16" x14ac:dyDescent="0.35">
      <c r="P116" s="37">
        <f>SUM(O112:O115)</f>
        <v>275</v>
      </c>
    </row>
    <row r="118" spans="1:16" x14ac:dyDescent="0.35">
      <c r="A118" s="16" t="s">
        <v>101</v>
      </c>
    </row>
    <row r="119" spans="1:16" x14ac:dyDescent="0.35">
      <c r="A119" t="s">
        <v>99</v>
      </c>
      <c r="G119" s="4">
        <v>30000</v>
      </c>
      <c r="O119" s="4">
        <f t="shared" ref="O119:O122" si="6">SUM(B119:N119)</f>
        <v>30000</v>
      </c>
    </row>
    <row r="120" spans="1:16" x14ac:dyDescent="0.35">
      <c r="A120" t="s">
        <v>265</v>
      </c>
      <c r="D120" s="4">
        <v>350</v>
      </c>
      <c r="O120" s="4">
        <f t="shared" si="6"/>
        <v>350</v>
      </c>
    </row>
    <row r="121" spans="1:16" x14ac:dyDescent="0.35">
      <c r="A121" t="s">
        <v>210</v>
      </c>
      <c r="D121" s="4">
        <v>300</v>
      </c>
      <c r="O121" s="4">
        <f t="shared" si="6"/>
        <v>300</v>
      </c>
    </row>
    <row r="122" spans="1:16" x14ac:dyDescent="0.35">
      <c r="A122" t="s">
        <v>346</v>
      </c>
      <c r="F122" s="4">
        <v>360</v>
      </c>
      <c r="O122" s="4">
        <f t="shared" si="6"/>
        <v>360</v>
      </c>
    </row>
    <row r="123" spans="1:16" x14ac:dyDescent="0.35">
      <c r="A123" t="s">
        <v>118</v>
      </c>
      <c r="P123" s="37">
        <f>SUM(O119:O122)</f>
        <v>31010</v>
      </c>
    </row>
    <row r="125" spans="1:16" x14ac:dyDescent="0.35">
      <c r="A125" s="16" t="s">
        <v>89</v>
      </c>
    </row>
    <row r="126" spans="1:16" x14ac:dyDescent="0.35">
      <c r="A126" t="s">
        <v>38</v>
      </c>
      <c r="C126" s="4">
        <v>98.19</v>
      </c>
      <c r="D126" s="4">
        <v>152.09</v>
      </c>
      <c r="E126" s="4">
        <v>350.84</v>
      </c>
      <c r="F126" s="4">
        <v>554.41999999999996</v>
      </c>
      <c r="G126" s="4">
        <v>53.65</v>
      </c>
      <c r="O126" s="4">
        <f>SUM(B126:N126)</f>
        <v>1209.19</v>
      </c>
    </row>
    <row r="127" spans="1:16" x14ac:dyDescent="0.35">
      <c r="A127" t="s">
        <v>118</v>
      </c>
      <c r="P127" s="37">
        <f>+O126</f>
        <v>1209.19</v>
      </c>
    </row>
    <row r="129" spans="1:16" x14ac:dyDescent="0.35">
      <c r="A129" t="s">
        <v>349</v>
      </c>
      <c r="C129" s="27">
        <f>+C126+C87+C86+C85+C69+C80+C37+C19+C18+C12+C11+C8+C7+C6+C5+C112</f>
        <v>2255.2299999999996</v>
      </c>
      <c r="D129" s="27">
        <f>+D126+D87+D85+D76+D64+D39+D38+D37+D29+D11+D8+D6+D5+D57</f>
        <v>3680.4299999999994</v>
      </c>
      <c r="E129" s="4">
        <f>+E87+E86+E85+E81+E80+E76+E69+E68+E63+E40+E39+E37+E29+E19+E18+E12+E11+E9+E5+E57+E126</f>
        <v>5452.3200000000006</v>
      </c>
      <c r="O129" s="57"/>
      <c r="P129" s="37">
        <f>SUM(P1:P128)</f>
        <v>57022.55</v>
      </c>
    </row>
    <row r="130" spans="1:16" x14ac:dyDescent="0.35">
      <c r="A130" t="s">
        <v>327</v>
      </c>
      <c r="D130" s="4">
        <f>+C129+D129</f>
        <v>5935.6599999999989</v>
      </c>
      <c r="P130" s="78">
        <v>12037.98</v>
      </c>
    </row>
    <row r="131" spans="1:16" x14ac:dyDescent="0.35">
      <c r="A131" t="s">
        <v>328</v>
      </c>
      <c r="P131" s="78">
        <v>4448.9799999999996</v>
      </c>
    </row>
    <row r="132" spans="1:16" x14ac:dyDescent="0.35">
      <c r="A132" t="s">
        <v>329</v>
      </c>
      <c r="P132" s="37">
        <f>+P130+P131</f>
        <v>16486.96</v>
      </c>
    </row>
    <row r="133" spans="1:16" x14ac:dyDescent="0.35">
      <c r="A133" t="s">
        <v>374</v>
      </c>
      <c r="P133" s="37">
        <f>SUM(P129:P132)</f>
        <v>89996.47</v>
      </c>
    </row>
    <row r="151" spans="1:16" x14ac:dyDescent="0.35">
      <c r="A151" s="1" t="s">
        <v>67</v>
      </c>
    </row>
    <row r="152" spans="1:16" x14ac:dyDescent="0.35">
      <c r="A152" s="1" t="s">
        <v>0</v>
      </c>
      <c r="B152" s="13" t="str">
        <f>$B$1</f>
        <v>Budget 22</v>
      </c>
      <c r="C152" s="17">
        <f t="shared" ref="C152:N152" si="7">C1</f>
        <v>44652</v>
      </c>
      <c r="D152" s="17">
        <f t="shared" si="7"/>
        <v>44682</v>
      </c>
      <c r="E152" s="17">
        <f t="shared" si="7"/>
        <v>44713</v>
      </c>
      <c r="F152" s="17">
        <f t="shared" si="7"/>
        <v>44743</v>
      </c>
      <c r="G152" s="17">
        <f t="shared" si="7"/>
        <v>44774</v>
      </c>
      <c r="H152" s="17">
        <f t="shared" si="7"/>
        <v>44805</v>
      </c>
      <c r="I152" s="17">
        <f t="shared" si="7"/>
        <v>44835</v>
      </c>
      <c r="J152" s="17">
        <f t="shared" si="7"/>
        <v>44866</v>
      </c>
      <c r="K152" s="17">
        <f t="shared" si="7"/>
        <v>44896</v>
      </c>
      <c r="L152" s="17">
        <f t="shared" si="7"/>
        <v>44927</v>
      </c>
      <c r="M152" s="17">
        <f t="shared" si="7"/>
        <v>44958</v>
      </c>
      <c r="N152" s="17">
        <f t="shared" si="7"/>
        <v>44986</v>
      </c>
      <c r="O152" s="13" t="s">
        <v>1</v>
      </c>
      <c r="P152" s="38" t="s">
        <v>79</v>
      </c>
    </row>
    <row r="153" spans="1:16" x14ac:dyDescent="0.35">
      <c r="A153" s="16" t="s">
        <v>39</v>
      </c>
    </row>
    <row r="154" spans="1:16" x14ac:dyDescent="0.35">
      <c r="A154" s="36" t="s">
        <v>116</v>
      </c>
      <c r="C154" s="4">
        <v>1040</v>
      </c>
      <c r="D154" s="4">
        <v>250</v>
      </c>
      <c r="E154" s="4">
        <v>80</v>
      </c>
      <c r="G154" s="4" t="s">
        <v>4</v>
      </c>
      <c r="O154" s="4">
        <f>SUM(B154:N154)</f>
        <v>1370</v>
      </c>
    </row>
    <row r="155" spans="1:16" x14ac:dyDescent="0.35">
      <c r="A155" s="36" t="s">
        <v>371</v>
      </c>
      <c r="G155" s="4">
        <v>350</v>
      </c>
      <c r="O155" s="4">
        <f>SUM(B155:N155)</f>
        <v>350</v>
      </c>
    </row>
    <row r="156" spans="1:16" x14ac:dyDescent="0.35">
      <c r="A156" t="s">
        <v>118</v>
      </c>
      <c r="O156" s="4">
        <f>SUM(B156:N156)</f>
        <v>0</v>
      </c>
      <c r="P156" s="37">
        <f>SUM(O154:O156)</f>
        <v>1720</v>
      </c>
    </row>
    <row r="158" spans="1:16" x14ac:dyDescent="0.35">
      <c r="A158" s="16" t="s">
        <v>40</v>
      </c>
    </row>
    <row r="159" spans="1:16" x14ac:dyDescent="0.35">
      <c r="A159" t="s">
        <v>118</v>
      </c>
      <c r="G159" s="4">
        <v>1000</v>
      </c>
      <c r="P159" s="37">
        <f>SUM(G159:O159)</f>
        <v>1000</v>
      </c>
    </row>
    <row r="161" spans="1:16" x14ac:dyDescent="0.35">
      <c r="A161" s="16" t="s">
        <v>133</v>
      </c>
    </row>
    <row r="162" spans="1:16" x14ac:dyDescent="0.35">
      <c r="A162" s="36" t="s">
        <v>211</v>
      </c>
      <c r="D162" s="4">
        <v>650</v>
      </c>
      <c r="O162" s="4">
        <f>SUM(B162:N162)</f>
        <v>650</v>
      </c>
    </row>
    <row r="163" spans="1:16" x14ac:dyDescent="0.35">
      <c r="A163" t="s">
        <v>118</v>
      </c>
      <c r="P163" s="37">
        <f>SUM(O162:O163)</f>
        <v>650</v>
      </c>
    </row>
    <row r="165" spans="1:16" x14ac:dyDescent="0.35">
      <c r="A165" s="16" t="s">
        <v>100</v>
      </c>
    </row>
    <row r="166" spans="1:16" x14ac:dyDescent="0.35">
      <c r="A166" t="s">
        <v>102</v>
      </c>
      <c r="O166" s="4">
        <f>SUM(B166:N166)</f>
        <v>0</v>
      </c>
    </row>
    <row r="167" spans="1:16" x14ac:dyDescent="0.35">
      <c r="A167" t="s">
        <v>118</v>
      </c>
      <c r="O167" s="4" t="s">
        <v>4</v>
      </c>
      <c r="P167" s="37">
        <f>SUM(O166:O166)</f>
        <v>0</v>
      </c>
    </row>
    <row r="169" spans="1:16" x14ac:dyDescent="0.35">
      <c r="A169" s="16" t="s">
        <v>107</v>
      </c>
    </row>
    <row r="170" spans="1:16" x14ac:dyDescent="0.35">
      <c r="A170" t="s">
        <v>110</v>
      </c>
      <c r="F170" s="4">
        <v>240</v>
      </c>
      <c r="O170" s="4">
        <f>SUM(B170:N170)</f>
        <v>240</v>
      </c>
    </row>
    <row r="171" spans="1:16" x14ac:dyDescent="0.35">
      <c r="A171" t="s">
        <v>118</v>
      </c>
      <c r="O171" s="4" t="s">
        <v>4</v>
      </c>
      <c r="P171" s="37">
        <f>SUM(O169:O170)</f>
        <v>240</v>
      </c>
    </row>
    <row r="172" spans="1:16" x14ac:dyDescent="0.35">
      <c r="A172" s="54"/>
    </row>
    <row r="173" spans="1:16" x14ac:dyDescent="0.35">
      <c r="A173" s="16" t="s">
        <v>43</v>
      </c>
    </row>
    <row r="174" spans="1:16" x14ac:dyDescent="0.35">
      <c r="A174" t="s">
        <v>117</v>
      </c>
      <c r="C174" s="4">
        <v>21000</v>
      </c>
    </row>
    <row r="175" spans="1:16" x14ac:dyDescent="0.35">
      <c r="A175" t="s">
        <v>118</v>
      </c>
      <c r="O175" s="4">
        <f>SUM(B174:N174)</f>
        <v>21000</v>
      </c>
      <c r="P175" s="37">
        <f>SUM(O174:O175)</f>
        <v>21000</v>
      </c>
    </row>
    <row r="177" spans="1:16" x14ac:dyDescent="0.35">
      <c r="A177" s="16" t="s">
        <v>44</v>
      </c>
    </row>
    <row r="178" spans="1:16" x14ac:dyDescent="0.35">
      <c r="A178" t="s">
        <v>45</v>
      </c>
      <c r="O178" s="4">
        <v>0</v>
      </c>
    </row>
    <row r="179" spans="1:16" x14ac:dyDescent="0.35">
      <c r="A179" t="s">
        <v>46</v>
      </c>
      <c r="O179" s="4">
        <f>SUM(B179:N179)</f>
        <v>0</v>
      </c>
    </row>
    <row r="180" spans="1:16" x14ac:dyDescent="0.35">
      <c r="A180" t="s">
        <v>118</v>
      </c>
      <c r="P180" s="37">
        <f>SUM(O178:O179)</f>
        <v>0</v>
      </c>
    </row>
    <row r="182" spans="1:16" x14ac:dyDescent="0.35">
      <c r="A182" s="16" t="s">
        <v>72</v>
      </c>
    </row>
    <row r="183" spans="1:16" x14ac:dyDescent="0.35">
      <c r="A183" t="s">
        <v>266</v>
      </c>
      <c r="O183" s="4">
        <v>774.99</v>
      </c>
    </row>
    <row r="184" spans="1:16" x14ac:dyDescent="0.35">
      <c r="A184" t="s">
        <v>130</v>
      </c>
      <c r="F184" s="4">
        <v>374</v>
      </c>
      <c r="O184" s="4">
        <f t="shared" ref="O184:O188" si="8">SUM(B184:N184)</f>
        <v>374</v>
      </c>
    </row>
    <row r="185" spans="1:16" x14ac:dyDescent="0.35">
      <c r="A185" t="s">
        <v>131</v>
      </c>
      <c r="O185" s="4">
        <f t="shared" si="8"/>
        <v>0</v>
      </c>
    </row>
    <row r="186" spans="1:16" x14ac:dyDescent="0.35">
      <c r="A186" t="s">
        <v>132</v>
      </c>
      <c r="O186" s="4">
        <f t="shared" si="8"/>
        <v>0</v>
      </c>
    </row>
    <row r="187" spans="1:16" x14ac:dyDescent="0.35">
      <c r="A187" t="s">
        <v>134</v>
      </c>
      <c r="O187" s="4">
        <f t="shared" si="8"/>
        <v>0</v>
      </c>
    </row>
    <row r="188" spans="1:16" x14ac:dyDescent="0.35">
      <c r="A188" t="s">
        <v>345</v>
      </c>
      <c r="F188" s="4">
        <v>1272.96</v>
      </c>
      <c r="O188" s="4">
        <f t="shared" si="8"/>
        <v>1272.96</v>
      </c>
    </row>
    <row r="189" spans="1:16" x14ac:dyDescent="0.35">
      <c r="A189" t="s">
        <v>370</v>
      </c>
    </row>
    <row r="190" spans="1:16" x14ac:dyDescent="0.35">
      <c r="A190" t="s">
        <v>118</v>
      </c>
      <c r="P190" s="37">
        <f>SUM(O183:O188)</f>
        <v>2421.9499999999998</v>
      </c>
    </row>
    <row r="192" spans="1:16" x14ac:dyDescent="0.35">
      <c r="A192" s="16" t="s">
        <v>89</v>
      </c>
    </row>
    <row r="193" spans="1:16" x14ac:dyDescent="0.35">
      <c r="A193" t="s">
        <v>42</v>
      </c>
      <c r="E193" s="4">
        <v>555.59</v>
      </c>
      <c r="F193" s="4" t="s">
        <v>4</v>
      </c>
      <c r="G193" s="4">
        <v>905.26</v>
      </c>
      <c r="O193" s="4">
        <f>SUM(B193:N193)</f>
        <v>1460.85</v>
      </c>
    </row>
    <row r="194" spans="1:16" x14ac:dyDescent="0.35">
      <c r="A194" t="s">
        <v>118</v>
      </c>
      <c r="P194" s="37">
        <f>SUM(O193)</f>
        <v>1460.85</v>
      </c>
    </row>
    <row r="196" spans="1:16" x14ac:dyDescent="0.35">
      <c r="A196" s="53" t="s">
        <v>372</v>
      </c>
      <c r="G196" s="4">
        <v>30289.85</v>
      </c>
      <c r="O196" s="4">
        <f>SUM(B196:N196)</f>
        <v>30289.85</v>
      </c>
      <c r="P196" s="37">
        <f>+O196</f>
        <v>30289.85</v>
      </c>
    </row>
    <row r="198" spans="1:16" x14ac:dyDescent="0.35">
      <c r="A198" t="s">
        <v>348</v>
      </c>
      <c r="G198" s="4">
        <f>SUM(G155:G197)</f>
        <v>32545.11</v>
      </c>
      <c r="P198" s="37">
        <f>SUM(P156:P196)</f>
        <v>58782.649999999994</v>
      </c>
    </row>
    <row r="199" spans="1:16" x14ac:dyDescent="0.35">
      <c r="P199" s="37">
        <f>$P$129</f>
        <v>57022.55</v>
      </c>
    </row>
    <row r="200" spans="1:16" x14ac:dyDescent="0.35">
      <c r="P200" s="37">
        <f>+P198-P199</f>
        <v>1760.0999999999913</v>
      </c>
    </row>
  </sheetData>
  <printOptions gridLines="1"/>
  <pageMargins left="0.7" right="0.7" top="0.75" bottom="0.75" header="0.3" footer="0.3"/>
  <pageSetup paperSize="9" orientation="portrait" r:id="rId1"/>
  <headerFooter>
    <oddHeader>&amp;C&amp;"-,Bold"CHESTERTON PARISH COUNCIL DETAILED ANALYSIS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C7A0A-2735-4AAF-B2D1-7ADB34846270}">
  <dimension ref="A1:F50"/>
  <sheetViews>
    <sheetView tabSelected="1" view="pageLayout" topLeftCell="A37" zoomScaleNormal="100" workbookViewId="0">
      <selection activeCell="A44" sqref="A44"/>
    </sheetView>
  </sheetViews>
  <sheetFormatPr defaultRowHeight="14.5" x14ac:dyDescent="0.35"/>
  <cols>
    <col min="1" max="1" width="35.26953125" customWidth="1"/>
    <col min="2" max="3" width="10.81640625" customWidth="1"/>
    <col min="4" max="4" width="4.453125" customWidth="1"/>
    <col min="5" max="5" width="10.81640625" style="4" customWidth="1"/>
    <col min="6" max="6" width="12.54296875" customWidth="1"/>
  </cols>
  <sheetData>
    <row r="1" spans="1:6" x14ac:dyDescent="0.35">
      <c r="A1" s="3">
        <v>44774</v>
      </c>
      <c r="B1" s="3"/>
      <c r="C1" s="2" t="s">
        <v>62</v>
      </c>
      <c r="E1" s="20" t="s">
        <v>106</v>
      </c>
      <c r="F1" s="2" t="s">
        <v>267</v>
      </c>
    </row>
    <row r="2" spans="1:6" x14ac:dyDescent="0.35">
      <c r="A2" s="14"/>
      <c r="B2" s="3" t="s">
        <v>63</v>
      </c>
      <c r="C2" s="2" t="s">
        <v>108</v>
      </c>
      <c r="E2" s="2" t="s">
        <v>108</v>
      </c>
      <c r="F2" s="2" t="s">
        <v>108</v>
      </c>
    </row>
    <row r="3" spans="1:6" x14ac:dyDescent="0.35">
      <c r="A3" s="5" t="s">
        <v>2</v>
      </c>
      <c r="B3" s="2"/>
      <c r="C3" s="2" t="s">
        <v>64</v>
      </c>
      <c r="E3" s="20" t="s">
        <v>64</v>
      </c>
      <c r="F3" s="20" t="s">
        <v>64</v>
      </c>
    </row>
    <row r="4" spans="1:6" x14ac:dyDescent="0.35">
      <c r="A4" s="1" t="s">
        <v>177</v>
      </c>
      <c r="B4" s="71">
        <v>2000</v>
      </c>
      <c r="C4" s="4">
        <f>Analysis!$P$14</f>
        <v>693.23000000000013</v>
      </c>
    </row>
    <row r="5" spans="1:6" x14ac:dyDescent="0.35">
      <c r="A5" s="1" t="s">
        <v>10</v>
      </c>
      <c r="B5" s="71">
        <v>3500</v>
      </c>
      <c r="C5" s="4">
        <f>Analysis!$P$20</f>
        <v>222.37</v>
      </c>
      <c r="E5" s="4">
        <v>350</v>
      </c>
      <c r="F5" s="4">
        <v>315</v>
      </c>
    </row>
    <row r="6" spans="1:6" x14ac:dyDescent="0.35">
      <c r="A6" s="1" t="s">
        <v>178</v>
      </c>
      <c r="B6" s="71">
        <v>500</v>
      </c>
      <c r="C6" s="4">
        <f>Analysis!$P$26</f>
        <v>0</v>
      </c>
    </row>
    <row r="7" spans="1:6" x14ac:dyDescent="0.35">
      <c r="A7" s="1" t="s">
        <v>179</v>
      </c>
      <c r="B7" s="71">
        <v>2250</v>
      </c>
      <c r="C7" s="4">
        <f>Analysis!$P$32</f>
        <v>656</v>
      </c>
      <c r="E7" s="4">
        <v>374</v>
      </c>
    </row>
    <row r="8" spans="1:6" x14ac:dyDescent="0.35">
      <c r="A8" s="1" t="s">
        <v>141</v>
      </c>
      <c r="B8" s="71">
        <v>1000</v>
      </c>
      <c r="C8" s="4">
        <f>Analysis!$P$41</f>
        <v>2813.88</v>
      </c>
    </row>
    <row r="9" spans="1:6" x14ac:dyDescent="0.35">
      <c r="A9" s="1" t="s">
        <v>180</v>
      </c>
      <c r="B9" s="71">
        <v>0</v>
      </c>
      <c r="C9" s="4">
        <f>Analysis!$P$45</f>
        <v>0</v>
      </c>
    </row>
    <row r="10" spans="1:6" x14ac:dyDescent="0.35">
      <c r="A10" s="1" t="s">
        <v>70</v>
      </c>
      <c r="B10" s="71">
        <v>4000</v>
      </c>
      <c r="C10" s="4">
        <f>Analysis!$P$50</f>
        <v>1850</v>
      </c>
    </row>
    <row r="11" spans="1:6" x14ac:dyDescent="0.35">
      <c r="A11" s="1" t="s">
        <v>40</v>
      </c>
      <c r="B11" s="71">
        <v>0</v>
      </c>
      <c r="C11" s="4">
        <f>Analysis!$P$54</f>
        <v>0</v>
      </c>
    </row>
    <row r="12" spans="1:6" x14ac:dyDescent="0.35">
      <c r="A12" s="1" t="s">
        <v>206</v>
      </c>
      <c r="B12" s="71">
        <v>2500</v>
      </c>
      <c r="C12" s="65">
        <f>Analysis!$P$58</f>
        <v>776.68000000000006</v>
      </c>
    </row>
    <row r="13" spans="1:6" x14ac:dyDescent="0.35">
      <c r="A13" s="1" t="s">
        <v>16</v>
      </c>
      <c r="B13" s="71">
        <v>1200</v>
      </c>
      <c r="C13" s="4">
        <f>Analysis!$P$65</f>
        <v>1540.22</v>
      </c>
    </row>
    <row r="14" spans="1:6" x14ac:dyDescent="0.35">
      <c r="A14" s="1" t="s">
        <v>144</v>
      </c>
      <c r="B14" s="71">
        <v>500</v>
      </c>
      <c r="C14" s="4">
        <f>Analysis!$P$70</f>
        <v>462.4</v>
      </c>
    </row>
    <row r="15" spans="1:6" x14ac:dyDescent="0.35">
      <c r="A15" s="1" t="s">
        <v>115</v>
      </c>
      <c r="B15" s="71">
        <v>360</v>
      </c>
      <c r="C15" s="4">
        <f>Analysis!$P$74</f>
        <v>0</v>
      </c>
    </row>
    <row r="16" spans="1:6" x14ac:dyDescent="0.35">
      <c r="A16" s="1" t="s">
        <v>147</v>
      </c>
      <c r="B16" s="71">
        <v>900</v>
      </c>
      <c r="C16" s="4">
        <f>Analysis!$P$77</f>
        <v>203.39999999999998</v>
      </c>
      <c r="E16" s="4" t="s">
        <v>4</v>
      </c>
    </row>
    <row r="17" spans="1:6" x14ac:dyDescent="0.35">
      <c r="A17" s="1" t="s">
        <v>181</v>
      </c>
      <c r="B17" s="71">
        <v>3000</v>
      </c>
      <c r="C17" s="4">
        <f>Analysis!$P$82</f>
        <v>1340.2900000000002</v>
      </c>
    </row>
    <row r="18" spans="1:6" x14ac:dyDescent="0.35">
      <c r="A18" s="1" t="s">
        <v>23</v>
      </c>
      <c r="B18" s="71">
        <v>17000</v>
      </c>
      <c r="C18" s="4">
        <f>Analysis!$P$88</f>
        <v>5589.89</v>
      </c>
    </row>
    <row r="19" spans="1:6" x14ac:dyDescent="0.35">
      <c r="A19" s="1" t="s">
        <v>27</v>
      </c>
      <c r="B19" s="71">
        <v>550</v>
      </c>
      <c r="C19" s="4">
        <f>Analysis!$P$99</f>
        <v>0</v>
      </c>
    </row>
    <row r="20" spans="1:6" x14ac:dyDescent="0.35">
      <c r="A20" s="1" t="s">
        <v>264</v>
      </c>
      <c r="B20" s="71">
        <v>8380</v>
      </c>
      <c r="C20" s="4">
        <f>Analysis!$P$109</f>
        <v>8380</v>
      </c>
    </row>
    <row r="21" spans="1:6" s="38" customFormat="1" x14ac:dyDescent="0.35">
      <c r="A21" s="1" t="s">
        <v>182</v>
      </c>
      <c r="B21" s="71"/>
      <c r="C21" s="4">
        <f>Analysis!$P$123</f>
        <v>31010</v>
      </c>
      <c r="D21"/>
      <c r="E21" s="4">
        <v>2047.95</v>
      </c>
      <c r="F21">
        <v>774.99</v>
      </c>
    </row>
    <row r="22" spans="1:6" x14ac:dyDescent="0.35">
      <c r="A22" s="38" t="s">
        <v>36</v>
      </c>
      <c r="B22" s="72">
        <v>1250</v>
      </c>
      <c r="C22" s="65">
        <f>Analysis!$P$116</f>
        <v>275</v>
      </c>
      <c r="D22" s="38"/>
      <c r="E22" s="38"/>
      <c r="F22" s="38"/>
    </row>
    <row r="23" spans="1:6" x14ac:dyDescent="0.35">
      <c r="A23" s="1" t="s">
        <v>89</v>
      </c>
      <c r="B23" s="71">
        <v>4000</v>
      </c>
      <c r="C23" s="4">
        <f>Analysis!$P$127</f>
        <v>1209.19</v>
      </c>
    </row>
    <row r="24" spans="1:6" x14ac:dyDescent="0.35">
      <c r="B24" s="71"/>
    </row>
    <row r="25" spans="1:6" x14ac:dyDescent="0.35">
      <c r="A25" s="1" t="s">
        <v>61</v>
      </c>
      <c r="B25" s="71">
        <f>SUM(B4:B24)</f>
        <v>52890</v>
      </c>
      <c r="C25" s="13">
        <f>SUM(C4:C24)</f>
        <v>57022.55</v>
      </c>
      <c r="E25" s="13">
        <f>SUM(E4:E24)</f>
        <v>2771.95</v>
      </c>
      <c r="F25" s="13">
        <f>SUM(F4:F24)</f>
        <v>1089.99</v>
      </c>
    </row>
    <row r="26" spans="1:6" x14ac:dyDescent="0.35">
      <c r="B26" s="24"/>
    </row>
    <row r="27" spans="1:6" x14ac:dyDescent="0.35">
      <c r="A27" s="5" t="s">
        <v>47</v>
      </c>
      <c r="B27" s="24"/>
    </row>
    <row r="28" spans="1:6" x14ac:dyDescent="0.35">
      <c r="A28" s="1" t="s">
        <v>39</v>
      </c>
      <c r="B28" s="27">
        <v>2000</v>
      </c>
      <c r="C28" s="4">
        <f>Analysis!$P$156</f>
        <v>1720</v>
      </c>
      <c r="F28" s="4">
        <v>315</v>
      </c>
    </row>
    <row r="29" spans="1:6" x14ac:dyDescent="0.35">
      <c r="A29" s="1" t="s">
        <v>40</v>
      </c>
      <c r="B29" s="27">
        <v>0</v>
      </c>
      <c r="C29" s="4">
        <f>Analysis!$P$159</f>
        <v>1000</v>
      </c>
      <c r="F29" s="4"/>
    </row>
    <row r="30" spans="1:6" x14ac:dyDescent="0.35">
      <c r="A30" s="1" t="s">
        <v>183</v>
      </c>
      <c r="B30" s="27">
        <v>0</v>
      </c>
      <c r="C30" s="4">
        <f>Analysis!$P$163</f>
        <v>650</v>
      </c>
      <c r="E30" s="4">
        <v>650</v>
      </c>
      <c r="F30" s="4"/>
    </row>
    <row r="31" spans="1:6" x14ac:dyDescent="0.35">
      <c r="A31" s="1" t="s">
        <v>107</v>
      </c>
      <c r="B31" s="27">
        <v>240</v>
      </c>
      <c r="C31" s="4">
        <f>Analysis!$P$171</f>
        <v>240</v>
      </c>
      <c r="E31" s="4">
        <v>0.81</v>
      </c>
      <c r="F31" s="4">
        <v>0.01</v>
      </c>
    </row>
    <row r="32" spans="1:6" x14ac:dyDescent="0.35">
      <c r="A32" s="1" t="s">
        <v>74</v>
      </c>
      <c r="B32" s="27">
        <v>1250</v>
      </c>
      <c r="C32" s="4">
        <f>Analysis!$P$167</f>
        <v>0</v>
      </c>
      <c r="F32" s="4"/>
    </row>
    <row r="33" spans="1:6" x14ac:dyDescent="0.35">
      <c r="A33" s="1" t="s">
        <v>43</v>
      </c>
      <c r="B33" s="27">
        <v>42000</v>
      </c>
      <c r="C33" s="4">
        <f>Analysis!$P$175</f>
        <v>21000</v>
      </c>
      <c r="F33" s="4"/>
    </row>
    <row r="34" spans="1:6" x14ac:dyDescent="0.35">
      <c r="A34" s="1" t="s">
        <v>44</v>
      </c>
      <c r="B34" s="27">
        <v>650</v>
      </c>
      <c r="C34" s="4">
        <f>Analysis!$P$180</f>
        <v>0</v>
      </c>
      <c r="F34" s="4">
        <v>360</v>
      </c>
    </row>
    <row r="35" spans="1:6" x14ac:dyDescent="0.35">
      <c r="A35" s="1" t="s">
        <v>72</v>
      </c>
      <c r="B35" s="27">
        <v>2750</v>
      </c>
      <c r="C35" s="4">
        <f>Analysis!$P$190</f>
        <v>2421.9499999999998</v>
      </c>
      <c r="E35" s="4">
        <v>8380</v>
      </c>
      <c r="F35" s="4">
        <v>774.99</v>
      </c>
    </row>
    <row r="36" spans="1:6" x14ac:dyDescent="0.35">
      <c r="A36" s="1" t="s">
        <v>89</v>
      </c>
      <c r="B36" s="27">
        <v>4000</v>
      </c>
      <c r="C36" s="4">
        <f>Analysis!$P$194</f>
        <v>1460.85</v>
      </c>
      <c r="E36" s="4" t="s">
        <v>4</v>
      </c>
      <c r="F36" s="4"/>
    </row>
    <row r="37" spans="1:6" x14ac:dyDescent="0.35">
      <c r="A37" s="1" t="s">
        <v>324</v>
      </c>
      <c r="B37" s="24"/>
      <c r="C37" s="4"/>
      <c r="F37" s="4">
        <v>829.96</v>
      </c>
    </row>
    <row r="38" spans="1:6" x14ac:dyDescent="0.35">
      <c r="A38" s="1" t="s">
        <v>373</v>
      </c>
      <c r="B38" s="24"/>
      <c r="C38" s="4">
        <f>Analysis!$P$196</f>
        <v>30289.85</v>
      </c>
      <c r="F38" s="4"/>
    </row>
    <row r="39" spans="1:6" x14ac:dyDescent="0.35">
      <c r="A39" s="1" t="s">
        <v>61</v>
      </c>
      <c r="B39" s="27">
        <f>SUM(B28:B37)</f>
        <v>52890</v>
      </c>
      <c r="C39" s="13">
        <f>SUM(C28:C38)</f>
        <v>58782.649999999994</v>
      </c>
      <c r="D39" s="13"/>
      <c r="E39" s="13">
        <f>SUM(E28:E37)</f>
        <v>9030.81</v>
      </c>
      <c r="F39" s="4">
        <f>SUM(F28:F37)</f>
        <v>2279.96</v>
      </c>
    </row>
    <row r="40" spans="1:6" x14ac:dyDescent="0.35">
      <c r="C40" s="4" t="s">
        <v>4</v>
      </c>
      <c r="F40" s="4"/>
    </row>
    <row r="41" spans="1:6" x14ac:dyDescent="0.35">
      <c r="A41" s="1" t="s">
        <v>65</v>
      </c>
      <c r="C41" s="1">
        <v>7740.98</v>
      </c>
      <c r="D41" s="1"/>
      <c r="E41" s="13">
        <v>85511.05</v>
      </c>
      <c r="F41" s="4">
        <v>774.99</v>
      </c>
    </row>
    <row r="42" spans="1:6" x14ac:dyDescent="0.35">
      <c r="A42" t="s">
        <v>66</v>
      </c>
      <c r="C42" s="4">
        <f>$C$25</f>
        <v>57022.55</v>
      </c>
      <c r="E42" s="4">
        <f>$E$25</f>
        <v>2771.95</v>
      </c>
      <c r="F42" s="4">
        <f>$F$25</f>
        <v>1089.99</v>
      </c>
    </row>
    <row r="43" spans="1:6" x14ac:dyDescent="0.35">
      <c r="A43" s="1" t="s">
        <v>67</v>
      </c>
      <c r="C43" s="4">
        <f>$C$39</f>
        <v>58782.649999999994</v>
      </c>
      <c r="E43" s="4">
        <f>$E$39</f>
        <v>9030.81</v>
      </c>
      <c r="F43" s="4">
        <f>$F$39</f>
        <v>2279.96</v>
      </c>
    </row>
    <row r="44" spans="1:6" x14ac:dyDescent="0.35">
      <c r="A44" s="47" t="s">
        <v>68</v>
      </c>
      <c r="B44" s="48"/>
      <c r="C44" s="37">
        <f>+C41+C43-C42</f>
        <v>9501.0799999999872</v>
      </c>
      <c r="D44" s="47"/>
      <c r="E44" s="49">
        <f>+E41+E43-E42</f>
        <v>91769.91</v>
      </c>
      <c r="F44" s="37">
        <f>+F41+F43-F42</f>
        <v>1964.9599999999998</v>
      </c>
    </row>
    <row r="45" spans="1:6" x14ac:dyDescent="0.35">
      <c r="A45" s="1" t="s">
        <v>69</v>
      </c>
      <c r="C45" t="s">
        <v>4</v>
      </c>
      <c r="F45" s="4"/>
    </row>
    <row r="46" spans="1:6" x14ac:dyDescent="0.35">
      <c r="A46" s="48" t="s">
        <v>127</v>
      </c>
      <c r="E46" s="4">
        <v>30000</v>
      </c>
      <c r="F46" s="4"/>
    </row>
    <row r="47" spans="1:6" x14ac:dyDescent="0.35">
      <c r="A47" s="48" t="s">
        <v>128</v>
      </c>
      <c r="B47" s="4"/>
      <c r="F47" s="4"/>
    </row>
    <row r="48" spans="1:6" x14ac:dyDescent="0.35">
      <c r="A48" s="47" t="s">
        <v>375</v>
      </c>
      <c r="B48" s="48"/>
      <c r="C48" s="47">
        <v>9501.08</v>
      </c>
      <c r="D48" s="47"/>
      <c r="E48" s="37">
        <v>61769.91</v>
      </c>
      <c r="F48" s="37">
        <v>1964.96</v>
      </c>
    </row>
    <row r="49" spans="1:6" x14ac:dyDescent="0.35">
      <c r="A49" s="47" t="s">
        <v>129</v>
      </c>
      <c r="E49" s="49">
        <f>SUM(E46:E48)</f>
        <v>91769.91</v>
      </c>
      <c r="F49" s="4"/>
    </row>
    <row r="50" spans="1:6" x14ac:dyDescent="0.35">
      <c r="B50" s="4">
        <f>+C48-C44</f>
        <v>0</v>
      </c>
      <c r="C50" s="4"/>
    </row>
  </sheetData>
  <printOptions gridLines="1"/>
  <pageMargins left="0.7" right="0.7" top="0.75" bottom="0.75" header="0.3" footer="0.3"/>
  <pageSetup paperSize="9" orientation="portrait" r:id="rId1"/>
  <headerFooter>
    <oddHeader>&amp;C&amp;"-,Bold"CHESTERTON PARISH COUNCIL
PAYMENTS AND RECEIPTS SUMMARY April 2022 to March 2023</oddHeader>
  </headerFooter>
  <ignoredErrors>
    <ignoredError sqref="C42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2E75B-8DFD-49AD-9774-EAFF91DBB00A}">
  <dimension ref="A3:E43"/>
  <sheetViews>
    <sheetView view="pageLayout" zoomScaleNormal="100" workbookViewId="0">
      <selection activeCell="B2" sqref="B2"/>
    </sheetView>
  </sheetViews>
  <sheetFormatPr defaultRowHeight="14.5" x14ac:dyDescent="0.35"/>
  <cols>
    <col min="1" max="4" width="17.1796875" customWidth="1"/>
    <col min="5" max="5" width="17.1796875" style="68" customWidth="1"/>
  </cols>
  <sheetData>
    <row r="3" spans="1:5" x14ac:dyDescent="0.35">
      <c r="A3" s="8" t="s">
        <v>48</v>
      </c>
      <c r="B3" s="8" t="s">
        <v>49</v>
      </c>
      <c r="C3" s="7" t="s">
        <v>50</v>
      </c>
      <c r="D3" s="6" t="s">
        <v>51</v>
      </c>
      <c r="E3" s="67" t="s">
        <v>52</v>
      </c>
    </row>
    <row r="4" spans="1:5" x14ac:dyDescent="0.35">
      <c r="A4" s="8" t="s">
        <v>53</v>
      </c>
      <c r="B4" s="8"/>
      <c r="C4" s="7" t="s">
        <v>54</v>
      </c>
      <c r="D4" s="6" t="s">
        <v>55</v>
      </c>
      <c r="E4" s="67"/>
    </row>
    <row r="6" spans="1:5" x14ac:dyDescent="0.35">
      <c r="A6" s="10">
        <v>44652</v>
      </c>
      <c r="B6" s="11" t="s">
        <v>57</v>
      </c>
      <c r="C6" s="12" t="s">
        <v>58</v>
      </c>
      <c r="D6" s="11" t="s">
        <v>59</v>
      </c>
      <c r="E6" s="70">
        <v>2.95</v>
      </c>
    </row>
    <row r="7" spans="1:5" x14ac:dyDescent="0.35">
      <c r="A7" s="10">
        <v>44679</v>
      </c>
      <c r="B7" s="11" t="s">
        <v>156</v>
      </c>
      <c r="C7" s="12" t="s">
        <v>157</v>
      </c>
      <c r="D7" s="11" t="s">
        <v>8</v>
      </c>
      <c r="E7" s="70">
        <v>0.57999999999999996</v>
      </c>
    </row>
    <row r="8" spans="1:5" x14ac:dyDescent="0.35">
      <c r="A8" s="10">
        <v>44679</v>
      </c>
      <c r="B8" s="11" t="s">
        <v>123</v>
      </c>
      <c r="C8" s="12" t="s">
        <v>124</v>
      </c>
      <c r="D8" s="11" t="s">
        <v>158</v>
      </c>
      <c r="E8" s="70">
        <v>0.83</v>
      </c>
    </row>
    <row r="9" spans="1:5" x14ac:dyDescent="0.35">
      <c r="A9" s="10">
        <v>44679</v>
      </c>
      <c r="B9" s="11" t="s">
        <v>156</v>
      </c>
      <c r="C9" s="12" t="s">
        <v>157</v>
      </c>
      <c r="D9" s="11" t="s">
        <v>159</v>
      </c>
      <c r="E9" s="70">
        <v>0.47</v>
      </c>
    </row>
    <row r="10" spans="1:5" x14ac:dyDescent="0.35">
      <c r="A10" s="10">
        <v>44679</v>
      </c>
      <c r="B10" s="11" t="s">
        <v>160</v>
      </c>
      <c r="C10" s="12" t="s">
        <v>161</v>
      </c>
      <c r="D10" s="11" t="s">
        <v>162</v>
      </c>
      <c r="E10" s="70">
        <v>22</v>
      </c>
    </row>
    <row r="11" spans="1:5" x14ac:dyDescent="0.35">
      <c r="A11" s="10">
        <v>44679</v>
      </c>
      <c r="B11" s="11" t="s">
        <v>163</v>
      </c>
      <c r="C11" s="12" t="s">
        <v>164</v>
      </c>
      <c r="D11" s="11" t="s">
        <v>165</v>
      </c>
      <c r="E11" s="70">
        <v>3.4</v>
      </c>
    </row>
    <row r="12" spans="1:5" x14ac:dyDescent="0.35">
      <c r="A12" s="10">
        <v>44679</v>
      </c>
      <c r="B12" s="11" t="s">
        <v>75</v>
      </c>
      <c r="C12" s="12" t="s">
        <v>76</v>
      </c>
      <c r="D12" s="11" t="s">
        <v>166</v>
      </c>
      <c r="E12" s="70">
        <v>1.43</v>
      </c>
    </row>
    <row r="13" spans="1:5" x14ac:dyDescent="0.35">
      <c r="A13" s="10">
        <v>44679</v>
      </c>
      <c r="B13" s="11" t="s">
        <v>75</v>
      </c>
      <c r="C13" s="12" t="s">
        <v>76</v>
      </c>
      <c r="D13" s="11" t="s">
        <v>165</v>
      </c>
      <c r="E13" s="70">
        <v>1.67</v>
      </c>
    </row>
    <row r="14" spans="1:5" x14ac:dyDescent="0.35">
      <c r="A14" s="10">
        <v>44679</v>
      </c>
      <c r="B14" s="11" t="s">
        <v>75</v>
      </c>
      <c r="C14" s="12" t="s">
        <v>76</v>
      </c>
      <c r="D14" s="11" t="s">
        <v>167</v>
      </c>
      <c r="E14" s="70">
        <v>1.41</v>
      </c>
    </row>
    <row r="15" spans="1:5" x14ac:dyDescent="0.35">
      <c r="A15" s="10">
        <v>44679</v>
      </c>
      <c r="B15" s="11" t="s">
        <v>33</v>
      </c>
      <c r="C15" s="12" t="s">
        <v>168</v>
      </c>
      <c r="D15" s="11" t="s">
        <v>169</v>
      </c>
      <c r="E15" s="70">
        <v>55</v>
      </c>
    </row>
    <row r="16" spans="1:5" x14ac:dyDescent="0.35">
      <c r="A16" s="10">
        <v>44679</v>
      </c>
      <c r="B16" s="11" t="s">
        <v>170</v>
      </c>
      <c r="C16" s="12" t="s">
        <v>171</v>
      </c>
      <c r="D16" s="11" t="s">
        <v>172</v>
      </c>
      <c r="E16" s="70">
        <v>1.83</v>
      </c>
    </row>
    <row r="17" spans="1:5" x14ac:dyDescent="0.35">
      <c r="A17" s="10">
        <v>44679</v>
      </c>
      <c r="B17" s="11" t="s">
        <v>174</v>
      </c>
      <c r="C17" s="12" t="s">
        <v>175</v>
      </c>
      <c r="D17" s="11" t="s">
        <v>176</v>
      </c>
      <c r="E17" s="70">
        <v>6.62</v>
      </c>
    </row>
    <row r="18" spans="1:5" x14ac:dyDescent="0.35">
      <c r="A18" s="10">
        <v>44638</v>
      </c>
      <c r="B18" s="11" t="s">
        <v>217</v>
      </c>
      <c r="C18" s="12" t="s">
        <v>218</v>
      </c>
      <c r="D18" s="11" t="s">
        <v>219</v>
      </c>
      <c r="E18" s="70">
        <v>0.67</v>
      </c>
    </row>
    <row r="19" spans="1:5" x14ac:dyDescent="0.35">
      <c r="A19" s="10">
        <v>44615</v>
      </c>
      <c r="B19" s="11" t="s">
        <v>220</v>
      </c>
      <c r="C19" s="12" t="s">
        <v>221</v>
      </c>
      <c r="D19" s="11" t="s">
        <v>219</v>
      </c>
      <c r="E19" s="70">
        <v>0.5</v>
      </c>
    </row>
    <row r="20" spans="1:5" x14ac:dyDescent="0.35">
      <c r="A20" s="10">
        <v>44626</v>
      </c>
      <c r="B20" s="11" t="s">
        <v>222</v>
      </c>
      <c r="C20" s="12" t="s">
        <v>223</v>
      </c>
      <c r="D20" s="11" t="s">
        <v>224</v>
      </c>
      <c r="E20" s="70">
        <v>2.4</v>
      </c>
    </row>
    <row r="21" spans="1:5" x14ac:dyDescent="0.35">
      <c r="A21" s="10">
        <v>44607</v>
      </c>
      <c r="B21" s="11" t="s">
        <v>225</v>
      </c>
      <c r="C21" s="12" t="s">
        <v>76</v>
      </c>
      <c r="D21" s="11" t="s">
        <v>226</v>
      </c>
      <c r="E21" s="70">
        <v>1.67</v>
      </c>
    </row>
    <row r="22" spans="1:5" x14ac:dyDescent="0.35">
      <c r="A22" s="10">
        <v>44607</v>
      </c>
      <c r="B22" s="11" t="s">
        <v>225</v>
      </c>
      <c r="C22" s="12" t="s">
        <v>76</v>
      </c>
      <c r="D22" s="11" t="s">
        <v>227</v>
      </c>
      <c r="E22" s="70">
        <v>6</v>
      </c>
    </row>
    <row r="23" spans="1:5" x14ac:dyDescent="0.35">
      <c r="A23" s="10">
        <v>44607</v>
      </c>
      <c r="B23" s="11" t="s">
        <v>228</v>
      </c>
      <c r="C23" s="12" t="s">
        <v>229</v>
      </c>
      <c r="D23" s="11" t="s">
        <v>226</v>
      </c>
      <c r="E23" s="70">
        <v>3.66</v>
      </c>
    </row>
    <row r="24" spans="1:5" x14ac:dyDescent="0.35">
      <c r="A24" s="10">
        <v>44621</v>
      </c>
      <c r="B24" s="11" t="s">
        <v>33</v>
      </c>
      <c r="C24" s="12" t="s">
        <v>168</v>
      </c>
      <c r="D24" s="11" t="s">
        <v>230</v>
      </c>
      <c r="E24" s="70">
        <v>35.49</v>
      </c>
    </row>
    <row r="25" spans="1:5" x14ac:dyDescent="0.35">
      <c r="A25" s="10">
        <v>44620</v>
      </c>
      <c r="B25" s="11" t="s">
        <v>231</v>
      </c>
      <c r="C25" s="12" t="s">
        <v>168</v>
      </c>
      <c r="D25" s="11" t="s">
        <v>36</v>
      </c>
      <c r="E25" s="70">
        <v>22</v>
      </c>
    </row>
    <row r="26" spans="1:5" x14ac:dyDescent="0.35">
      <c r="A26" s="10">
        <v>44620</v>
      </c>
      <c r="B26" s="11" t="s">
        <v>232</v>
      </c>
      <c r="C26" s="12" t="s">
        <v>168</v>
      </c>
      <c r="D26" s="11" t="s">
        <v>36</v>
      </c>
      <c r="E26" s="70">
        <v>22</v>
      </c>
    </row>
    <row r="27" spans="1:5" x14ac:dyDescent="0.35">
      <c r="A27" s="10">
        <v>44620</v>
      </c>
      <c r="B27" s="11" t="s">
        <v>233</v>
      </c>
      <c r="C27" s="12" t="s">
        <v>168</v>
      </c>
      <c r="D27" s="11" t="s">
        <v>36</v>
      </c>
      <c r="E27" s="70">
        <v>22</v>
      </c>
    </row>
    <row r="28" spans="1:5" x14ac:dyDescent="0.35">
      <c r="A28" s="10">
        <v>44620</v>
      </c>
      <c r="B28" s="11" t="s">
        <v>33</v>
      </c>
      <c r="C28" s="12" t="s">
        <v>168</v>
      </c>
      <c r="D28" s="11" t="s">
        <v>36</v>
      </c>
      <c r="E28" s="70">
        <v>22</v>
      </c>
    </row>
    <row r="29" spans="1:5" x14ac:dyDescent="0.35">
      <c r="A29" s="10">
        <v>44620</v>
      </c>
      <c r="B29" s="11" t="s">
        <v>234</v>
      </c>
      <c r="C29" s="12" t="s">
        <v>196</v>
      </c>
      <c r="D29" s="11" t="s">
        <v>206</v>
      </c>
      <c r="E29" s="70">
        <v>49.6</v>
      </c>
    </row>
    <row r="30" spans="1:5" x14ac:dyDescent="0.35">
      <c r="A30" s="10">
        <v>44623</v>
      </c>
      <c r="B30" s="11" t="s">
        <v>235</v>
      </c>
      <c r="C30" s="12" t="s">
        <v>236</v>
      </c>
      <c r="D30" s="11" t="s">
        <v>237</v>
      </c>
      <c r="E30" s="70">
        <v>47.6</v>
      </c>
    </row>
    <row r="31" spans="1:5" x14ac:dyDescent="0.35">
      <c r="A31" s="10">
        <v>44624</v>
      </c>
      <c r="B31" s="11" t="s">
        <v>57</v>
      </c>
      <c r="C31" s="12" t="s">
        <v>58</v>
      </c>
      <c r="D31" s="11" t="s">
        <v>59</v>
      </c>
      <c r="E31" s="70">
        <v>2.95</v>
      </c>
    </row>
    <row r="32" spans="1:5" x14ac:dyDescent="0.35">
      <c r="A32" s="10">
        <v>44600</v>
      </c>
      <c r="B32" s="11" t="s">
        <v>238</v>
      </c>
      <c r="C32" s="12" t="s">
        <v>239</v>
      </c>
      <c r="D32" s="11" t="s">
        <v>240</v>
      </c>
      <c r="E32" s="70">
        <v>112</v>
      </c>
    </row>
    <row r="33" spans="1:5" x14ac:dyDescent="0.35">
      <c r="A33" s="10">
        <v>44609</v>
      </c>
      <c r="B33" s="11" t="s">
        <v>241</v>
      </c>
      <c r="C33" s="12" t="s">
        <v>221</v>
      </c>
      <c r="D33" s="11" t="s">
        <v>242</v>
      </c>
      <c r="E33" s="70">
        <v>0.92</v>
      </c>
    </row>
    <row r="34" spans="1:5" x14ac:dyDescent="0.35">
      <c r="A34" s="10">
        <v>44607</v>
      </c>
      <c r="B34" s="11" t="s">
        <v>243</v>
      </c>
      <c r="C34" s="12" t="s">
        <v>244</v>
      </c>
      <c r="D34" s="12" t="s">
        <v>245</v>
      </c>
      <c r="E34" s="70">
        <v>2.13</v>
      </c>
    </row>
    <row r="35" spans="1:5" x14ac:dyDescent="0.35">
      <c r="A35" s="10">
        <v>44598</v>
      </c>
      <c r="B35" s="11" t="s">
        <v>246</v>
      </c>
      <c r="C35" s="12" t="s">
        <v>247</v>
      </c>
      <c r="D35" s="11" t="s">
        <v>6</v>
      </c>
      <c r="E35" s="70">
        <v>7.08</v>
      </c>
    </row>
    <row r="36" spans="1:5" x14ac:dyDescent="0.35">
      <c r="A36" s="10">
        <v>44599</v>
      </c>
      <c r="B36" s="11" t="s">
        <v>248</v>
      </c>
      <c r="C36" s="12" t="s">
        <v>223</v>
      </c>
      <c r="D36" s="11" t="s">
        <v>224</v>
      </c>
      <c r="E36" s="70">
        <v>2.4</v>
      </c>
    </row>
    <row r="37" spans="1:5" x14ac:dyDescent="0.35">
      <c r="A37" s="10">
        <v>44604</v>
      </c>
      <c r="B37" s="11" t="s">
        <v>249</v>
      </c>
      <c r="C37" s="12" t="s">
        <v>250</v>
      </c>
      <c r="D37" s="11" t="s">
        <v>251</v>
      </c>
      <c r="E37" s="70">
        <v>82.08</v>
      </c>
    </row>
    <row r="38" spans="1:5" x14ac:dyDescent="0.35">
      <c r="A38" s="10">
        <v>44596</v>
      </c>
      <c r="B38" s="11" t="s">
        <v>57</v>
      </c>
      <c r="C38" s="12" t="s">
        <v>58</v>
      </c>
      <c r="D38" s="11" t="s">
        <v>59</v>
      </c>
      <c r="E38" s="70">
        <v>2.95</v>
      </c>
    </row>
    <row r="39" spans="1:5" x14ac:dyDescent="0.35">
      <c r="A39" s="10">
        <v>7.1</v>
      </c>
      <c r="B39" s="11" t="s">
        <v>252</v>
      </c>
      <c r="C39" s="12" t="s">
        <v>253</v>
      </c>
      <c r="D39" s="11" t="s">
        <v>254</v>
      </c>
      <c r="E39" s="70">
        <v>4.8</v>
      </c>
    </row>
    <row r="40" spans="1:5" x14ac:dyDescent="0.35">
      <c r="A40" s="10">
        <v>44614</v>
      </c>
      <c r="B40" s="11" t="s">
        <v>75</v>
      </c>
      <c r="C40" s="12" t="s">
        <v>255</v>
      </c>
      <c r="D40" s="11" t="s">
        <v>256</v>
      </c>
      <c r="E40" s="70">
        <v>2.33</v>
      </c>
    </row>
    <row r="41" spans="1:5" x14ac:dyDescent="0.35">
      <c r="A41" s="10">
        <v>44603</v>
      </c>
      <c r="B41" s="11" t="s">
        <v>75</v>
      </c>
      <c r="C41" s="12" t="s">
        <v>255</v>
      </c>
      <c r="D41" s="11" t="s">
        <v>257</v>
      </c>
      <c r="E41" s="70">
        <v>2.17</v>
      </c>
    </row>
    <row r="43" spans="1:5" x14ac:dyDescent="0.35">
      <c r="C43" s="19" t="s">
        <v>258</v>
      </c>
      <c r="D43" s="1"/>
      <c r="E43" s="69">
        <f>SUM(E6:E42)</f>
        <v>555.59</v>
      </c>
    </row>
  </sheetData>
  <pageMargins left="0.7" right="0.7" top="0.75" bottom="0.75" header="0.3" footer="0.3"/>
  <pageSetup paperSize="9" orientation="portrait" r:id="rId1"/>
  <headerFooter>
    <oddHeader>&amp;C&amp;"-,Bold"CHESTERTON PARISH COUNCIL
VAT CLAIM FOR PERIOD 1st February to 30th April 2022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7AA7F-9CFF-4DCA-A9D1-363D2AA7DBD9}">
  <dimension ref="A2:E33"/>
  <sheetViews>
    <sheetView view="pageLayout" topLeftCell="A22" zoomScaleNormal="100" workbookViewId="0">
      <selection activeCell="B35" sqref="B35"/>
    </sheetView>
  </sheetViews>
  <sheetFormatPr defaultRowHeight="14.5" x14ac:dyDescent="0.35"/>
  <cols>
    <col min="1" max="1" width="13.1796875" style="82" customWidth="1"/>
    <col min="2" max="2" width="20.54296875" customWidth="1"/>
    <col min="3" max="4" width="16.36328125" customWidth="1"/>
    <col min="5" max="5" width="16.36328125" style="70" customWidth="1"/>
  </cols>
  <sheetData>
    <row r="2" spans="1:5" x14ac:dyDescent="0.35">
      <c r="A2" s="8" t="s">
        <v>48</v>
      </c>
      <c r="B2" s="8" t="s">
        <v>49</v>
      </c>
      <c r="C2" s="7" t="s">
        <v>50</v>
      </c>
      <c r="D2" s="6" t="s">
        <v>51</v>
      </c>
      <c r="E2" s="83" t="s">
        <v>52</v>
      </c>
    </row>
    <row r="3" spans="1:5" x14ac:dyDescent="0.35">
      <c r="A3" s="8" t="s">
        <v>53</v>
      </c>
      <c r="B3" s="8"/>
      <c r="C3" s="7" t="s">
        <v>54</v>
      </c>
      <c r="D3" s="6" t="s">
        <v>55</v>
      </c>
      <c r="E3" s="83"/>
    </row>
    <row r="5" spans="1:5" x14ac:dyDescent="0.35">
      <c r="A5" s="82">
        <v>44686</v>
      </c>
      <c r="B5" t="s">
        <v>174</v>
      </c>
      <c r="D5" t="s">
        <v>176</v>
      </c>
      <c r="E5" s="70">
        <v>6.72</v>
      </c>
    </row>
    <row r="6" spans="1:5" x14ac:dyDescent="0.35">
      <c r="A6" s="82">
        <v>44702</v>
      </c>
      <c r="B6" t="s">
        <v>268</v>
      </c>
      <c r="C6" t="s">
        <v>171</v>
      </c>
      <c r="D6" t="s">
        <v>269</v>
      </c>
      <c r="E6" s="70">
        <v>6.67</v>
      </c>
    </row>
    <row r="7" spans="1:5" x14ac:dyDescent="0.35">
      <c r="A7" s="82">
        <v>44702</v>
      </c>
      <c r="B7" t="s">
        <v>270</v>
      </c>
      <c r="C7" t="s">
        <v>271</v>
      </c>
      <c r="D7" t="s">
        <v>269</v>
      </c>
      <c r="E7" s="70">
        <v>3.33</v>
      </c>
    </row>
    <row r="8" spans="1:5" x14ac:dyDescent="0.35">
      <c r="A8" s="82">
        <v>44708</v>
      </c>
      <c r="B8" t="s">
        <v>268</v>
      </c>
      <c r="C8" t="s">
        <v>171</v>
      </c>
      <c r="D8" t="s">
        <v>269</v>
      </c>
      <c r="E8" s="70">
        <v>5.37</v>
      </c>
    </row>
    <row r="9" spans="1:5" x14ac:dyDescent="0.35">
      <c r="A9" s="82">
        <v>44712</v>
      </c>
      <c r="B9" t="s">
        <v>268</v>
      </c>
      <c r="C9" t="s">
        <v>171</v>
      </c>
      <c r="D9" t="s">
        <v>269</v>
      </c>
      <c r="E9" s="70">
        <v>3.25</v>
      </c>
    </row>
    <row r="10" spans="1:5" x14ac:dyDescent="0.35">
      <c r="A10" s="82">
        <v>44712</v>
      </c>
      <c r="B10" t="s">
        <v>268</v>
      </c>
      <c r="C10" t="s">
        <v>171</v>
      </c>
      <c r="D10" t="s">
        <v>269</v>
      </c>
      <c r="E10" s="70">
        <v>2.64</v>
      </c>
    </row>
    <row r="11" spans="1:5" x14ac:dyDescent="0.35">
      <c r="A11" s="82">
        <v>44705</v>
      </c>
      <c r="B11" t="s">
        <v>272</v>
      </c>
      <c r="C11" t="s">
        <v>273</v>
      </c>
      <c r="D11" t="s">
        <v>274</v>
      </c>
      <c r="E11" s="70">
        <v>35.33</v>
      </c>
    </row>
    <row r="12" spans="1:5" x14ac:dyDescent="0.35">
      <c r="A12" s="82">
        <v>44706</v>
      </c>
      <c r="B12" t="s">
        <v>275</v>
      </c>
      <c r="C12" t="s">
        <v>276</v>
      </c>
      <c r="D12" t="s">
        <v>277</v>
      </c>
      <c r="E12" s="70">
        <v>4.99</v>
      </c>
    </row>
    <row r="13" spans="1:5" x14ac:dyDescent="0.35">
      <c r="A13" s="82">
        <v>44706</v>
      </c>
      <c r="B13" t="s">
        <v>241</v>
      </c>
      <c r="C13" t="s">
        <v>278</v>
      </c>
      <c r="D13" t="s">
        <v>279</v>
      </c>
      <c r="E13" s="70">
        <v>1.5</v>
      </c>
    </row>
    <row r="14" spans="1:5" x14ac:dyDescent="0.35">
      <c r="A14" s="82">
        <v>44706</v>
      </c>
      <c r="B14" t="s">
        <v>280</v>
      </c>
      <c r="C14" t="s">
        <v>281</v>
      </c>
      <c r="D14" t="s">
        <v>282</v>
      </c>
      <c r="E14" s="70">
        <v>2.16</v>
      </c>
    </row>
    <row r="15" spans="1:5" x14ac:dyDescent="0.35">
      <c r="A15" s="82">
        <v>44713</v>
      </c>
      <c r="B15" t="s">
        <v>283</v>
      </c>
      <c r="C15" t="s">
        <v>284</v>
      </c>
      <c r="D15" t="s">
        <v>285</v>
      </c>
      <c r="E15" s="70">
        <v>7.4</v>
      </c>
    </row>
    <row r="16" spans="1:5" x14ac:dyDescent="0.35">
      <c r="A16" s="82">
        <v>44702</v>
      </c>
      <c r="B16" t="s">
        <v>201</v>
      </c>
      <c r="C16" t="s">
        <v>202</v>
      </c>
      <c r="D16" t="s">
        <v>286</v>
      </c>
      <c r="E16" s="70">
        <v>7.47</v>
      </c>
    </row>
    <row r="17" spans="1:5" x14ac:dyDescent="0.35">
      <c r="A17" s="82">
        <v>44712</v>
      </c>
      <c r="B17" t="s">
        <v>291</v>
      </c>
      <c r="C17" t="s">
        <v>196</v>
      </c>
      <c r="D17" t="s">
        <v>12</v>
      </c>
      <c r="E17" s="70">
        <v>149.51</v>
      </c>
    </row>
    <row r="18" spans="1:5" x14ac:dyDescent="0.35">
      <c r="A18" s="82">
        <v>44712</v>
      </c>
      <c r="B18" t="s">
        <v>292</v>
      </c>
      <c r="C18" t="s">
        <v>236</v>
      </c>
      <c r="D18" t="s">
        <v>293</v>
      </c>
      <c r="E18" s="70">
        <v>30.8</v>
      </c>
    </row>
    <row r="19" spans="1:5" x14ac:dyDescent="0.35">
      <c r="A19" s="82">
        <v>44709</v>
      </c>
      <c r="B19" t="s">
        <v>294</v>
      </c>
      <c r="C19" t="s">
        <v>295</v>
      </c>
      <c r="D19" t="s">
        <v>296</v>
      </c>
      <c r="E19" s="70">
        <v>60.48</v>
      </c>
    </row>
    <row r="20" spans="1:5" x14ac:dyDescent="0.35">
      <c r="A20" s="82">
        <v>44700</v>
      </c>
      <c r="B20" t="s">
        <v>297</v>
      </c>
      <c r="C20" t="s">
        <v>298</v>
      </c>
      <c r="D20" t="s">
        <v>299</v>
      </c>
      <c r="E20" s="70">
        <v>13.33</v>
      </c>
    </row>
    <row r="21" spans="1:5" x14ac:dyDescent="0.35">
      <c r="A21" s="82">
        <v>44685</v>
      </c>
      <c r="B21" t="s">
        <v>297</v>
      </c>
      <c r="C21" t="s">
        <v>298</v>
      </c>
      <c r="D21" t="s">
        <v>301</v>
      </c>
      <c r="E21" s="70">
        <v>6.67</v>
      </c>
    </row>
    <row r="22" spans="1:5" x14ac:dyDescent="0.35">
      <c r="A22" s="82">
        <v>44713</v>
      </c>
      <c r="B22" t="s">
        <v>57</v>
      </c>
      <c r="C22" t="s">
        <v>58</v>
      </c>
      <c r="D22" t="s">
        <v>59</v>
      </c>
      <c r="E22" s="70">
        <v>3.22</v>
      </c>
    </row>
    <row r="23" spans="1:5" x14ac:dyDescent="0.35">
      <c r="A23" s="82">
        <v>44742</v>
      </c>
      <c r="B23" t="s">
        <v>291</v>
      </c>
      <c r="C23" t="s">
        <v>196</v>
      </c>
      <c r="D23" t="s">
        <v>12</v>
      </c>
      <c r="E23" s="70">
        <v>126.61</v>
      </c>
    </row>
    <row r="24" spans="1:5" x14ac:dyDescent="0.35">
      <c r="A24" s="82">
        <v>44724</v>
      </c>
      <c r="B24" t="s">
        <v>75</v>
      </c>
      <c r="C24" t="s">
        <v>76</v>
      </c>
      <c r="D24" t="s">
        <v>6</v>
      </c>
      <c r="E24" s="70">
        <v>1.67</v>
      </c>
    </row>
    <row r="25" spans="1:5" x14ac:dyDescent="0.35">
      <c r="A25" s="82">
        <v>44724</v>
      </c>
      <c r="B25" t="s">
        <v>75</v>
      </c>
      <c r="C25" t="s">
        <v>247</v>
      </c>
      <c r="D25" t="s">
        <v>6</v>
      </c>
      <c r="E25" s="70">
        <v>3.58</v>
      </c>
    </row>
    <row r="26" spans="1:5" x14ac:dyDescent="0.35">
      <c r="A26" s="82">
        <v>44743</v>
      </c>
      <c r="B26" t="s">
        <v>163</v>
      </c>
      <c r="C26" t="s">
        <v>164</v>
      </c>
      <c r="D26" t="s">
        <v>6</v>
      </c>
      <c r="E26" s="70">
        <v>7.22</v>
      </c>
    </row>
    <row r="27" spans="1:5" x14ac:dyDescent="0.35">
      <c r="A27" s="82">
        <v>44754</v>
      </c>
      <c r="B27" t="s">
        <v>330</v>
      </c>
      <c r="C27" t="s">
        <v>331</v>
      </c>
      <c r="D27" t="s">
        <v>332</v>
      </c>
      <c r="E27" s="70">
        <v>12.42</v>
      </c>
    </row>
    <row r="28" spans="1:5" x14ac:dyDescent="0.35">
      <c r="A28" s="82">
        <v>44763</v>
      </c>
      <c r="B28" t="s">
        <v>333</v>
      </c>
      <c r="C28" t="s">
        <v>334</v>
      </c>
      <c r="D28" t="s">
        <v>361</v>
      </c>
      <c r="E28" s="70">
        <v>18.7</v>
      </c>
    </row>
    <row r="29" spans="1:5" x14ac:dyDescent="0.35">
      <c r="A29" s="82">
        <v>44762</v>
      </c>
      <c r="B29" t="s">
        <v>336</v>
      </c>
      <c r="C29" t="s">
        <v>337</v>
      </c>
      <c r="D29" t="s">
        <v>338</v>
      </c>
      <c r="E29" s="70">
        <v>370</v>
      </c>
    </row>
    <row r="30" spans="1:5" x14ac:dyDescent="0.35">
      <c r="A30" s="82">
        <v>44768</v>
      </c>
      <c r="B30" t="s">
        <v>292</v>
      </c>
      <c r="C30" t="s">
        <v>339</v>
      </c>
      <c r="D30" t="s">
        <v>340</v>
      </c>
      <c r="E30" s="70">
        <v>11</v>
      </c>
    </row>
    <row r="31" spans="1:5" x14ac:dyDescent="0.35">
      <c r="A31" s="82">
        <v>44743</v>
      </c>
      <c r="B31" t="s">
        <v>57</v>
      </c>
      <c r="C31" t="s">
        <v>58</v>
      </c>
      <c r="D31" t="s">
        <v>59</v>
      </c>
      <c r="E31" s="70">
        <v>3.22</v>
      </c>
    </row>
    <row r="33" spans="4:5" x14ac:dyDescent="0.35">
      <c r="D33" s="1" t="s">
        <v>362</v>
      </c>
      <c r="E33" s="84">
        <f>SUM(E5:E32)</f>
        <v>905.2600000000001</v>
      </c>
    </row>
  </sheetData>
  <pageMargins left="0.7" right="0.7" top="0.75" bottom="0.75" header="0.3" footer="0.3"/>
  <pageSetup paperSize="9" orientation="portrait" r:id="rId1"/>
  <headerFooter>
    <oddHeader>&amp;C&amp;"-,Bold"&amp;12CHESTERTON PARISH COUNCIL
VAT Claim for period !st May 2022 to 30th June 2022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AF644-4ECA-42D6-8B65-C5F6391FA9F7}">
  <dimension ref="A1:I116"/>
  <sheetViews>
    <sheetView view="pageLayout" topLeftCell="A102" zoomScaleNormal="100" workbookViewId="0">
      <selection activeCell="G116" sqref="G116"/>
    </sheetView>
  </sheetViews>
  <sheetFormatPr defaultRowHeight="14.5" x14ac:dyDescent="0.35"/>
  <cols>
    <col min="1" max="2" width="20.26953125" style="11" customWidth="1"/>
    <col min="3" max="3" width="20.26953125" style="12" customWidth="1"/>
    <col min="4" max="4" width="20.26953125" style="11" customWidth="1"/>
    <col min="5" max="5" width="6.453125" style="11" customWidth="1"/>
    <col min="6" max="8" width="9.81640625" style="4" customWidth="1"/>
  </cols>
  <sheetData>
    <row r="1" spans="1:8" x14ac:dyDescent="0.35">
      <c r="A1" s="3">
        <v>44287</v>
      </c>
    </row>
    <row r="2" spans="1:8" x14ac:dyDescent="0.35">
      <c r="A2" s="8" t="s">
        <v>48</v>
      </c>
      <c r="B2" s="8" t="s">
        <v>49</v>
      </c>
      <c r="C2" s="7" t="s">
        <v>50</v>
      </c>
      <c r="D2" s="6" t="s">
        <v>51</v>
      </c>
      <c r="E2" s="6"/>
      <c r="F2" s="7" t="s">
        <v>52</v>
      </c>
      <c r="G2" s="9" t="s">
        <v>56</v>
      </c>
      <c r="H2" s="18" t="s">
        <v>77</v>
      </c>
    </row>
    <row r="3" spans="1:8" x14ac:dyDescent="0.35">
      <c r="A3" s="8" t="s">
        <v>53</v>
      </c>
      <c r="B3" s="8"/>
      <c r="C3" s="7" t="s">
        <v>54</v>
      </c>
      <c r="D3" s="6" t="s">
        <v>55</v>
      </c>
      <c r="E3" s="6"/>
      <c r="F3" s="7"/>
    </row>
    <row r="5" spans="1:8" x14ac:dyDescent="0.35">
      <c r="A5" s="10">
        <v>44652</v>
      </c>
      <c r="B5" s="11" t="s">
        <v>57</v>
      </c>
      <c r="C5" s="12" t="s">
        <v>58</v>
      </c>
      <c r="D5" s="11" t="s">
        <v>59</v>
      </c>
      <c r="F5" s="4">
        <v>2.95</v>
      </c>
      <c r="G5" s="4">
        <v>17.920000000000002</v>
      </c>
      <c r="H5" s="4">
        <f t="shared" ref="H5:H16" si="0">+G5-F5</f>
        <v>14.970000000000002</v>
      </c>
    </row>
    <row r="6" spans="1:8" x14ac:dyDescent="0.35">
      <c r="A6" s="10">
        <v>44679</v>
      </c>
      <c r="B6" s="11" t="s">
        <v>156</v>
      </c>
      <c r="C6" s="12" t="s">
        <v>157</v>
      </c>
      <c r="D6" s="11" t="s">
        <v>8</v>
      </c>
      <c r="E6" s="25"/>
      <c r="F6" s="4">
        <v>0.57999999999999996</v>
      </c>
      <c r="G6" s="4">
        <v>3.5</v>
      </c>
      <c r="H6" s="4">
        <f t="shared" si="0"/>
        <v>2.92</v>
      </c>
    </row>
    <row r="7" spans="1:8" x14ac:dyDescent="0.35">
      <c r="A7" s="10">
        <v>44679</v>
      </c>
      <c r="B7" s="11" t="s">
        <v>123</v>
      </c>
      <c r="C7" s="12" t="s">
        <v>124</v>
      </c>
      <c r="D7" s="11" t="s">
        <v>158</v>
      </c>
      <c r="E7" s="25" t="s">
        <v>4</v>
      </c>
      <c r="F7" s="4">
        <v>0.83</v>
      </c>
      <c r="G7" s="4">
        <v>5</v>
      </c>
      <c r="H7" s="4">
        <f t="shared" si="0"/>
        <v>4.17</v>
      </c>
    </row>
    <row r="8" spans="1:8" x14ac:dyDescent="0.35">
      <c r="A8" s="10">
        <v>44679</v>
      </c>
      <c r="B8" s="11" t="s">
        <v>156</v>
      </c>
      <c r="C8" s="12" t="s">
        <v>157</v>
      </c>
      <c r="D8" s="11" t="s">
        <v>159</v>
      </c>
      <c r="E8" s="25" t="s">
        <v>4</v>
      </c>
      <c r="F8" s="4">
        <v>0.47</v>
      </c>
      <c r="G8" s="4">
        <v>7.4</v>
      </c>
      <c r="H8" s="4">
        <f t="shared" si="0"/>
        <v>6.9300000000000006</v>
      </c>
    </row>
    <row r="9" spans="1:8" x14ac:dyDescent="0.35">
      <c r="A9" s="10">
        <v>44679</v>
      </c>
      <c r="B9" s="11" t="s">
        <v>160</v>
      </c>
      <c r="C9" s="12" t="s">
        <v>161</v>
      </c>
      <c r="D9" s="11" t="s">
        <v>162</v>
      </c>
      <c r="F9" s="4">
        <v>22</v>
      </c>
      <c r="G9" s="4">
        <v>131.97999999999999</v>
      </c>
      <c r="H9" s="4">
        <f t="shared" si="0"/>
        <v>109.97999999999999</v>
      </c>
    </row>
    <row r="10" spans="1:8" x14ac:dyDescent="0.35">
      <c r="A10" s="10">
        <v>44679</v>
      </c>
      <c r="B10" s="11" t="s">
        <v>163</v>
      </c>
      <c r="C10" s="12" t="s">
        <v>164</v>
      </c>
      <c r="D10" s="11" t="s">
        <v>165</v>
      </c>
      <c r="F10" s="4">
        <v>3.4</v>
      </c>
      <c r="G10" s="4">
        <v>20.399999999999999</v>
      </c>
      <c r="H10" s="4">
        <f t="shared" si="0"/>
        <v>17</v>
      </c>
    </row>
    <row r="11" spans="1:8" x14ac:dyDescent="0.35">
      <c r="A11" s="10">
        <v>44679</v>
      </c>
      <c r="B11" s="11" t="s">
        <v>75</v>
      </c>
      <c r="C11" s="12" t="s">
        <v>76</v>
      </c>
      <c r="D11" s="11" t="s">
        <v>166</v>
      </c>
      <c r="F11" s="4">
        <v>1.43</v>
      </c>
      <c r="G11" s="4">
        <v>8.6</v>
      </c>
      <c r="H11" s="4">
        <f t="shared" si="0"/>
        <v>7.17</v>
      </c>
    </row>
    <row r="12" spans="1:8" x14ac:dyDescent="0.35">
      <c r="A12" s="10">
        <v>44679</v>
      </c>
      <c r="B12" s="11" t="s">
        <v>75</v>
      </c>
      <c r="C12" s="12" t="s">
        <v>76</v>
      </c>
      <c r="D12" s="11" t="s">
        <v>165</v>
      </c>
      <c r="F12" s="4">
        <v>1.67</v>
      </c>
      <c r="G12" s="4">
        <v>9.99</v>
      </c>
      <c r="H12" s="4">
        <f t="shared" si="0"/>
        <v>8.32</v>
      </c>
    </row>
    <row r="13" spans="1:8" x14ac:dyDescent="0.35">
      <c r="A13" s="10">
        <v>44679</v>
      </c>
      <c r="B13" s="11" t="s">
        <v>75</v>
      </c>
      <c r="C13" s="12" t="s">
        <v>76</v>
      </c>
      <c r="D13" s="11" t="s">
        <v>167</v>
      </c>
      <c r="F13" s="4">
        <v>1.41</v>
      </c>
      <c r="G13" s="4">
        <v>8.4600000000000009</v>
      </c>
      <c r="H13" s="4">
        <f t="shared" si="0"/>
        <v>7.0500000000000007</v>
      </c>
    </row>
    <row r="14" spans="1:8" x14ac:dyDescent="0.35">
      <c r="A14" s="10">
        <v>44679</v>
      </c>
      <c r="B14" s="11" t="s">
        <v>33</v>
      </c>
      <c r="C14" s="12" t="s">
        <v>168</v>
      </c>
      <c r="D14" s="11" t="s">
        <v>169</v>
      </c>
      <c r="F14" s="4">
        <v>55</v>
      </c>
      <c r="G14" s="4">
        <v>330</v>
      </c>
      <c r="H14" s="4">
        <f t="shared" si="0"/>
        <v>275</v>
      </c>
    </row>
    <row r="15" spans="1:8" x14ac:dyDescent="0.35">
      <c r="A15" s="10">
        <v>44679</v>
      </c>
      <c r="B15" s="11" t="s">
        <v>170</v>
      </c>
      <c r="C15" s="12" t="s">
        <v>171</v>
      </c>
      <c r="D15" s="11" t="s">
        <v>172</v>
      </c>
      <c r="F15" s="4">
        <v>1.83</v>
      </c>
      <c r="G15" s="4">
        <v>10.97</v>
      </c>
      <c r="H15" s="4">
        <f t="shared" si="0"/>
        <v>9.14</v>
      </c>
    </row>
    <row r="16" spans="1:8" x14ac:dyDescent="0.35">
      <c r="A16" s="10">
        <v>44679</v>
      </c>
      <c r="B16" s="11" t="s">
        <v>174</v>
      </c>
      <c r="C16" s="12" t="s">
        <v>175</v>
      </c>
      <c r="D16" s="11" t="s">
        <v>176</v>
      </c>
      <c r="F16" s="4">
        <v>6.62</v>
      </c>
      <c r="G16" s="4">
        <v>39.700000000000003</v>
      </c>
      <c r="H16" s="4">
        <f t="shared" si="0"/>
        <v>33.080000000000005</v>
      </c>
    </row>
    <row r="17" spans="1:9" s="1" customFormat="1" x14ac:dyDescent="0.35">
      <c r="A17" s="2"/>
      <c r="B17" s="2"/>
      <c r="C17" s="19" t="s">
        <v>80</v>
      </c>
      <c r="D17" s="2"/>
      <c r="E17" s="2"/>
      <c r="F17" s="13">
        <f>SUM(F5:F16)</f>
        <v>98.19</v>
      </c>
      <c r="G17" s="13">
        <f>SUM(G5:G16)</f>
        <v>593.92000000000007</v>
      </c>
      <c r="H17" s="13">
        <f>+G17-F17</f>
        <v>495.73000000000008</v>
      </c>
    </row>
    <row r="19" spans="1:9" x14ac:dyDescent="0.35">
      <c r="A19" s="55"/>
      <c r="B19" s="59" t="s">
        <v>57</v>
      </c>
      <c r="C19" s="60" t="s">
        <v>58</v>
      </c>
      <c r="D19" s="59" t="s">
        <v>59</v>
      </c>
      <c r="E19" s="59"/>
      <c r="F19" s="35">
        <v>3.22</v>
      </c>
      <c r="G19" s="35">
        <v>19.309999999999999</v>
      </c>
      <c r="H19" s="35">
        <v>16.09</v>
      </c>
      <c r="I19" s="56">
        <f>+H19+F19</f>
        <v>19.309999999999999</v>
      </c>
    </row>
    <row r="20" spans="1:9" x14ac:dyDescent="0.35">
      <c r="A20" s="58">
        <v>44705</v>
      </c>
      <c r="B20" s="59" t="s">
        <v>75</v>
      </c>
      <c r="C20" s="60"/>
      <c r="D20" s="59"/>
      <c r="E20" s="59"/>
      <c r="F20" s="35">
        <v>4.99</v>
      </c>
      <c r="G20" s="35">
        <v>29.94</v>
      </c>
      <c r="H20" s="35">
        <v>24.95</v>
      </c>
      <c r="I20" s="62">
        <f t="shared" ref="I20:I27" si="1">+H20+F20</f>
        <v>29.939999999999998</v>
      </c>
    </row>
    <row r="21" spans="1:9" x14ac:dyDescent="0.35">
      <c r="A21" s="58"/>
      <c r="B21" s="59" t="s">
        <v>75</v>
      </c>
      <c r="C21" s="60"/>
      <c r="D21" s="59"/>
      <c r="E21" s="59"/>
      <c r="F21" s="35">
        <v>6.22</v>
      </c>
      <c r="G21" s="35">
        <v>37.35</v>
      </c>
      <c r="H21" s="35">
        <v>31.13</v>
      </c>
      <c r="I21" s="62">
        <f t="shared" si="1"/>
        <v>37.35</v>
      </c>
    </row>
    <row r="22" spans="1:9" x14ac:dyDescent="0.35">
      <c r="A22" s="58"/>
      <c r="B22" s="59" t="s">
        <v>190</v>
      </c>
      <c r="C22" s="60" t="s">
        <v>191</v>
      </c>
      <c r="D22" s="59" t="s">
        <v>6</v>
      </c>
      <c r="E22" s="59"/>
      <c r="F22" s="35">
        <v>6.66</v>
      </c>
      <c r="G22" s="35">
        <v>39.979999999999997</v>
      </c>
      <c r="H22" s="35">
        <f>+G22-F22</f>
        <v>33.319999999999993</v>
      </c>
      <c r="I22" s="62">
        <f t="shared" si="1"/>
        <v>39.97999999999999</v>
      </c>
    </row>
    <row r="23" spans="1:9" x14ac:dyDescent="0.35">
      <c r="A23" s="58"/>
      <c r="B23" s="59" t="s">
        <v>192</v>
      </c>
      <c r="C23" s="60" t="s">
        <v>193</v>
      </c>
      <c r="D23" s="59" t="s">
        <v>194</v>
      </c>
      <c r="E23" s="59"/>
      <c r="F23" s="35">
        <v>44</v>
      </c>
      <c r="G23" s="35">
        <v>264</v>
      </c>
      <c r="H23" s="35">
        <v>220</v>
      </c>
      <c r="I23" s="62">
        <f t="shared" si="1"/>
        <v>264</v>
      </c>
    </row>
    <row r="24" spans="1:9" x14ac:dyDescent="0.35">
      <c r="A24" s="58"/>
      <c r="B24" s="59" t="s">
        <v>195</v>
      </c>
      <c r="C24" s="60" t="s">
        <v>196</v>
      </c>
      <c r="D24" s="59" t="s">
        <v>12</v>
      </c>
      <c r="E24" s="59"/>
      <c r="F24" s="35">
        <v>67.38</v>
      </c>
      <c r="G24" s="35">
        <v>404.24</v>
      </c>
      <c r="H24" s="35">
        <v>336.86</v>
      </c>
      <c r="I24" s="62">
        <f t="shared" si="1"/>
        <v>404.24</v>
      </c>
    </row>
    <row r="25" spans="1:9" x14ac:dyDescent="0.35">
      <c r="A25" s="58"/>
      <c r="B25" s="59" t="s">
        <v>197</v>
      </c>
      <c r="C25" s="60" t="s">
        <v>198</v>
      </c>
      <c r="D25" s="59" t="s">
        <v>199</v>
      </c>
      <c r="E25" s="59"/>
      <c r="F25" s="35">
        <v>12.63</v>
      </c>
      <c r="G25" s="35">
        <v>75.77</v>
      </c>
      <c r="H25" s="35">
        <v>63.14</v>
      </c>
      <c r="I25" s="62">
        <f t="shared" si="1"/>
        <v>75.77</v>
      </c>
    </row>
    <row r="26" spans="1:9" ht="14.15" customHeight="1" x14ac:dyDescent="0.35">
      <c r="A26" s="58"/>
      <c r="B26" s="59" t="s">
        <v>156</v>
      </c>
      <c r="C26" s="60" t="s">
        <v>157</v>
      </c>
      <c r="D26" s="59" t="s">
        <v>200</v>
      </c>
      <c r="E26" s="59"/>
      <c r="F26" s="35">
        <v>4.5</v>
      </c>
      <c r="G26" s="35">
        <v>27</v>
      </c>
      <c r="H26" s="35">
        <v>22.5</v>
      </c>
      <c r="I26" s="56">
        <f t="shared" si="1"/>
        <v>27</v>
      </c>
    </row>
    <row r="27" spans="1:9" x14ac:dyDescent="0.35">
      <c r="A27" s="58"/>
      <c r="B27" s="59" t="s">
        <v>201</v>
      </c>
      <c r="C27" s="60" t="s">
        <v>202</v>
      </c>
      <c r="D27" s="59" t="s">
        <v>203</v>
      </c>
      <c r="E27" s="59"/>
      <c r="F27" s="35">
        <v>2.4900000000000002</v>
      </c>
      <c r="G27" s="35">
        <v>14.95</v>
      </c>
      <c r="H27" s="35">
        <v>12.46</v>
      </c>
      <c r="I27" s="35">
        <f t="shared" si="1"/>
        <v>14.950000000000001</v>
      </c>
    </row>
    <row r="28" spans="1:9" x14ac:dyDescent="0.35">
      <c r="A28" s="59"/>
      <c r="B28" s="59"/>
      <c r="C28" s="19" t="s">
        <v>80</v>
      </c>
      <c r="D28" s="2"/>
      <c r="E28" s="2"/>
      <c r="F28" s="13">
        <f>SUM(F19:F27)</f>
        <v>152.09</v>
      </c>
      <c r="G28" s="13">
        <f>SUM(G19:G27)</f>
        <v>912.54</v>
      </c>
      <c r="H28" s="13">
        <f>SUM(H19:H27)</f>
        <v>760.45</v>
      </c>
      <c r="I28" s="56">
        <f>SUM(I19:I27)</f>
        <v>912.54</v>
      </c>
    </row>
    <row r="29" spans="1:9" x14ac:dyDescent="0.35">
      <c r="A29" s="59"/>
      <c r="B29" s="59"/>
      <c r="C29" s="60"/>
      <c r="D29" s="59"/>
      <c r="E29" s="59"/>
      <c r="F29" s="35"/>
      <c r="G29" s="35"/>
      <c r="H29" s="35"/>
      <c r="I29" s="61"/>
    </row>
    <row r="34" spans="1:8" x14ac:dyDescent="0.35">
      <c r="A34" s="3">
        <v>44713</v>
      </c>
    </row>
    <row r="35" spans="1:8" x14ac:dyDescent="0.35">
      <c r="A35" s="8" t="s">
        <v>48</v>
      </c>
      <c r="B35" s="8" t="s">
        <v>49</v>
      </c>
      <c r="C35" s="7" t="s">
        <v>50</v>
      </c>
      <c r="D35" s="6" t="s">
        <v>51</v>
      </c>
      <c r="E35" s="6"/>
      <c r="F35" s="7" t="s">
        <v>52</v>
      </c>
      <c r="G35" s="9" t="s">
        <v>56</v>
      </c>
      <c r="H35" s="18" t="s">
        <v>77</v>
      </c>
    </row>
    <row r="36" spans="1:8" x14ac:dyDescent="0.35">
      <c r="A36" s="8" t="s">
        <v>53</v>
      </c>
      <c r="B36" s="8"/>
      <c r="C36" s="7" t="s">
        <v>54</v>
      </c>
      <c r="D36" s="6" t="s">
        <v>55</v>
      </c>
      <c r="E36" s="6"/>
      <c r="F36" s="7"/>
    </row>
    <row r="38" spans="1:8" x14ac:dyDescent="0.35">
      <c r="A38" s="10">
        <v>44686</v>
      </c>
      <c r="B38" s="11" t="s">
        <v>174</v>
      </c>
      <c r="D38" s="11" t="s">
        <v>176</v>
      </c>
      <c r="F38" s="4">
        <v>6.72</v>
      </c>
      <c r="G38" s="4">
        <v>40.31</v>
      </c>
      <c r="H38" s="4">
        <v>33.590000000000003</v>
      </c>
    </row>
    <row r="39" spans="1:8" x14ac:dyDescent="0.35">
      <c r="A39" s="10">
        <v>44702</v>
      </c>
      <c r="B39" s="11" t="s">
        <v>268</v>
      </c>
      <c r="C39" s="12" t="s">
        <v>171</v>
      </c>
      <c r="D39" s="11" t="s">
        <v>269</v>
      </c>
      <c r="F39" s="4">
        <v>6.67</v>
      </c>
      <c r="G39" s="4">
        <v>40</v>
      </c>
      <c r="H39" s="4">
        <v>33.33</v>
      </c>
    </row>
    <row r="40" spans="1:8" x14ac:dyDescent="0.35">
      <c r="A40" s="10">
        <v>44702</v>
      </c>
      <c r="B40" s="11" t="s">
        <v>270</v>
      </c>
      <c r="C40" s="12" t="s">
        <v>271</v>
      </c>
      <c r="D40" s="11" t="s">
        <v>269</v>
      </c>
      <c r="F40" s="4">
        <v>3.33</v>
      </c>
      <c r="G40" s="4">
        <v>20</v>
      </c>
      <c r="H40" s="4">
        <v>16.670000000000002</v>
      </c>
    </row>
    <row r="41" spans="1:8" x14ac:dyDescent="0.35">
      <c r="A41" s="10">
        <v>44708</v>
      </c>
      <c r="B41" s="11" t="s">
        <v>268</v>
      </c>
      <c r="C41" s="12" t="s">
        <v>171</v>
      </c>
      <c r="D41" s="11" t="s">
        <v>269</v>
      </c>
      <c r="F41" s="4">
        <v>5.37</v>
      </c>
      <c r="G41" s="4">
        <v>32.25</v>
      </c>
      <c r="H41" s="4">
        <v>26.88</v>
      </c>
    </row>
    <row r="42" spans="1:8" x14ac:dyDescent="0.35">
      <c r="A42" s="10">
        <v>44712</v>
      </c>
      <c r="B42" s="11" t="s">
        <v>268</v>
      </c>
      <c r="C42" s="12" t="s">
        <v>171</v>
      </c>
      <c r="D42" s="11" t="s">
        <v>269</v>
      </c>
      <c r="F42" s="4">
        <v>3.25</v>
      </c>
      <c r="G42" s="4">
        <v>19.489999999999998</v>
      </c>
      <c r="H42" s="4">
        <v>16.239999999999998</v>
      </c>
    </row>
    <row r="43" spans="1:8" x14ac:dyDescent="0.35">
      <c r="A43" s="10">
        <v>44712</v>
      </c>
      <c r="B43" s="11" t="s">
        <v>268</v>
      </c>
      <c r="C43" s="12" t="s">
        <v>171</v>
      </c>
      <c r="D43" s="11" t="s">
        <v>269</v>
      </c>
      <c r="F43" s="4">
        <v>2.64</v>
      </c>
      <c r="G43" s="4">
        <v>15.86</v>
      </c>
      <c r="H43" s="4">
        <v>13.22</v>
      </c>
    </row>
    <row r="44" spans="1:8" x14ac:dyDescent="0.35">
      <c r="A44" s="10">
        <v>44705</v>
      </c>
      <c r="B44" s="11" t="s">
        <v>272</v>
      </c>
      <c r="C44" s="12" t="s">
        <v>273</v>
      </c>
      <c r="D44" s="11" t="s">
        <v>274</v>
      </c>
      <c r="F44" s="4">
        <v>35.33</v>
      </c>
      <c r="G44" s="4">
        <v>211.98</v>
      </c>
      <c r="H44" s="4">
        <v>176.65</v>
      </c>
    </row>
    <row r="45" spans="1:8" x14ac:dyDescent="0.35">
      <c r="A45" s="10">
        <v>44706</v>
      </c>
      <c r="B45" s="11" t="s">
        <v>275</v>
      </c>
      <c r="C45" s="12" t="s">
        <v>276</v>
      </c>
      <c r="D45" s="11" t="s">
        <v>277</v>
      </c>
      <c r="F45" s="4">
        <v>4.99</v>
      </c>
      <c r="G45" s="4">
        <v>29.95</v>
      </c>
      <c r="H45" s="4">
        <v>24.96</v>
      </c>
    </row>
    <row r="46" spans="1:8" x14ac:dyDescent="0.35">
      <c r="A46" s="10">
        <v>44706</v>
      </c>
      <c r="B46" s="11" t="s">
        <v>241</v>
      </c>
      <c r="C46" s="12" t="s">
        <v>278</v>
      </c>
      <c r="D46" s="11" t="s">
        <v>279</v>
      </c>
      <c r="F46" s="4">
        <v>1.5</v>
      </c>
      <c r="G46" s="4">
        <v>9</v>
      </c>
      <c r="H46" s="4">
        <v>7.5</v>
      </c>
    </row>
    <row r="47" spans="1:8" x14ac:dyDescent="0.35">
      <c r="A47" s="10">
        <v>44706</v>
      </c>
      <c r="B47" s="11" t="s">
        <v>280</v>
      </c>
      <c r="C47" s="12" t="s">
        <v>281</v>
      </c>
      <c r="D47" s="11" t="s">
        <v>282</v>
      </c>
      <c r="F47" s="4">
        <v>2.16</v>
      </c>
      <c r="G47" s="4">
        <v>13</v>
      </c>
      <c r="H47" s="4">
        <v>10.84</v>
      </c>
    </row>
    <row r="48" spans="1:8" x14ac:dyDescent="0.35">
      <c r="A48" s="10">
        <v>44713</v>
      </c>
      <c r="B48" s="11" t="s">
        <v>283</v>
      </c>
      <c r="C48" s="12" t="s">
        <v>284</v>
      </c>
      <c r="D48" s="11" t="s">
        <v>285</v>
      </c>
      <c r="F48" s="4">
        <v>7.4</v>
      </c>
      <c r="G48" s="4">
        <v>44.42</v>
      </c>
      <c r="H48" s="4">
        <v>37.020000000000003</v>
      </c>
    </row>
    <row r="49" spans="1:8" x14ac:dyDescent="0.35">
      <c r="A49" s="10">
        <v>44702</v>
      </c>
      <c r="B49" s="11" t="s">
        <v>201</v>
      </c>
      <c r="C49" s="12" t="s">
        <v>202</v>
      </c>
      <c r="D49" s="11" t="s">
        <v>286</v>
      </c>
      <c r="F49" s="4">
        <v>7.47</v>
      </c>
      <c r="G49" s="4">
        <v>44.85</v>
      </c>
      <c r="H49" s="4">
        <v>37.380000000000003</v>
      </c>
    </row>
    <row r="50" spans="1:8" x14ac:dyDescent="0.35">
      <c r="A50" s="10">
        <v>44712</v>
      </c>
      <c r="B50" s="11" t="s">
        <v>291</v>
      </c>
      <c r="C50" s="12" t="s">
        <v>196</v>
      </c>
      <c r="D50" s="11" t="s">
        <v>12</v>
      </c>
      <c r="F50" s="4">
        <v>149.51</v>
      </c>
      <c r="G50" s="4">
        <v>897.05</v>
      </c>
      <c r="H50" s="4">
        <v>747.54</v>
      </c>
    </row>
    <row r="51" spans="1:8" x14ac:dyDescent="0.35">
      <c r="A51" s="10">
        <v>44712</v>
      </c>
      <c r="B51" s="11" t="s">
        <v>292</v>
      </c>
      <c r="C51" s="12" t="s">
        <v>236</v>
      </c>
      <c r="D51" s="11" t="s">
        <v>293</v>
      </c>
      <c r="F51" s="4">
        <v>30.8</v>
      </c>
      <c r="G51" s="4">
        <v>184.8</v>
      </c>
      <c r="H51" s="4">
        <v>154</v>
      </c>
    </row>
    <row r="52" spans="1:8" x14ac:dyDescent="0.35">
      <c r="A52" s="10">
        <v>44709</v>
      </c>
      <c r="B52" s="11" t="s">
        <v>294</v>
      </c>
      <c r="C52" s="12" t="s">
        <v>295</v>
      </c>
      <c r="D52" s="11" t="s">
        <v>296</v>
      </c>
      <c r="F52" s="4">
        <v>60.48</v>
      </c>
      <c r="G52" s="4">
        <v>362.88</v>
      </c>
      <c r="H52" s="4">
        <v>302.39999999999998</v>
      </c>
    </row>
    <row r="53" spans="1:8" x14ac:dyDescent="0.35">
      <c r="A53" s="10">
        <v>44700</v>
      </c>
      <c r="B53" s="11" t="s">
        <v>297</v>
      </c>
      <c r="C53" s="12" t="s">
        <v>298</v>
      </c>
      <c r="D53" s="11" t="s">
        <v>299</v>
      </c>
      <c r="F53" s="4">
        <v>13.33</v>
      </c>
      <c r="G53" s="4">
        <v>80</v>
      </c>
      <c r="H53" s="4">
        <v>66.67</v>
      </c>
    </row>
    <row r="54" spans="1:8" x14ac:dyDescent="0.35">
      <c r="A54" s="10">
        <v>44685</v>
      </c>
      <c r="B54" s="11" t="s">
        <v>297</v>
      </c>
      <c r="C54" s="12" t="s">
        <v>298</v>
      </c>
      <c r="D54" s="11" t="s">
        <v>301</v>
      </c>
      <c r="F54" s="4">
        <v>6.67</v>
      </c>
      <c r="G54" s="4">
        <v>91</v>
      </c>
      <c r="H54" s="4">
        <v>84.33</v>
      </c>
    </row>
    <row r="55" spans="1:8" x14ac:dyDescent="0.35">
      <c r="A55" s="10">
        <v>44713</v>
      </c>
      <c r="B55" s="11" t="s">
        <v>57</v>
      </c>
      <c r="C55" s="12" t="s">
        <v>58</v>
      </c>
      <c r="D55" s="11" t="s">
        <v>59</v>
      </c>
      <c r="F55" s="4">
        <v>3.22</v>
      </c>
      <c r="G55" s="4">
        <v>19.309999999999999</v>
      </c>
      <c r="H55" s="4">
        <v>16.09</v>
      </c>
    </row>
    <row r="56" spans="1:8" x14ac:dyDescent="0.35">
      <c r="D56" s="73">
        <f>+F56+H56</f>
        <v>2156.1499999999996</v>
      </c>
      <c r="F56" s="4">
        <f>SUM(F38:F55)</f>
        <v>350.84000000000003</v>
      </c>
      <c r="G56" s="4">
        <f>SUM(G38:G55)</f>
        <v>2156.1499999999996</v>
      </c>
      <c r="H56" s="4">
        <f>SUM(H38:H55)</f>
        <v>1805.3099999999997</v>
      </c>
    </row>
    <row r="57" spans="1:8" x14ac:dyDescent="0.35">
      <c r="D57" s="4"/>
      <c r="G57" s="4">
        <v>3296.1700000000005</v>
      </c>
    </row>
    <row r="58" spans="1:8" x14ac:dyDescent="0.35">
      <c r="G58" s="4">
        <f>+G56+G57</f>
        <v>5452.32</v>
      </c>
    </row>
    <row r="67" spans="1:8" x14ac:dyDescent="0.35">
      <c r="A67" s="3">
        <v>44743</v>
      </c>
    </row>
    <row r="68" spans="1:8" x14ac:dyDescent="0.35">
      <c r="A68" s="8" t="s">
        <v>48</v>
      </c>
      <c r="B68" s="8" t="s">
        <v>49</v>
      </c>
      <c r="C68" s="7" t="s">
        <v>50</v>
      </c>
      <c r="D68" s="6" t="s">
        <v>51</v>
      </c>
      <c r="E68" s="6"/>
      <c r="F68" s="7" t="s">
        <v>52</v>
      </c>
      <c r="G68" s="9" t="s">
        <v>56</v>
      </c>
      <c r="H68" s="18" t="s">
        <v>77</v>
      </c>
    </row>
    <row r="69" spans="1:8" x14ac:dyDescent="0.35">
      <c r="A69" s="8" t="s">
        <v>53</v>
      </c>
      <c r="B69" s="8"/>
      <c r="C69" s="7" t="s">
        <v>54</v>
      </c>
      <c r="D69" s="6" t="s">
        <v>55</v>
      </c>
      <c r="E69" s="6"/>
      <c r="F69" s="7"/>
    </row>
    <row r="71" spans="1:8" x14ac:dyDescent="0.35">
      <c r="A71" s="10">
        <v>44742</v>
      </c>
      <c r="B71" s="11" t="s">
        <v>291</v>
      </c>
      <c r="C71" s="60" t="s">
        <v>196</v>
      </c>
      <c r="D71" s="59" t="s">
        <v>12</v>
      </c>
      <c r="F71" s="4">
        <v>126.61</v>
      </c>
      <c r="G71" s="4">
        <v>759.65</v>
      </c>
      <c r="H71" s="4">
        <v>633.04</v>
      </c>
    </row>
    <row r="72" spans="1:8" x14ac:dyDescent="0.35">
      <c r="A72" s="10">
        <v>44724</v>
      </c>
      <c r="B72" s="11" t="s">
        <v>75</v>
      </c>
      <c r="C72" s="12" t="s">
        <v>76</v>
      </c>
      <c r="D72" s="11" t="s">
        <v>6</v>
      </c>
      <c r="F72" s="4">
        <v>1.67</v>
      </c>
      <c r="G72" s="4">
        <v>9.99</v>
      </c>
      <c r="H72" s="4">
        <v>8.32</v>
      </c>
    </row>
    <row r="73" spans="1:8" x14ac:dyDescent="0.35">
      <c r="A73" s="10">
        <v>44724</v>
      </c>
      <c r="B73" s="11" t="s">
        <v>75</v>
      </c>
      <c r="C73" s="12" t="s">
        <v>247</v>
      </c>
      <c r="D73" s="11" t="s">
        <v>6</v>
      </c>
      <c r="F73" s="4">
        <v>3.58</v>
      </c>
      <c r="G73" s="4">
        <v>21.49</v>
      </c>
      <c r="H73" s="4">
        <v>17.91</v>
      </c>
    </row>
    <row r="74" spans="1:8" x14ac:dyDescent="0.35">
      <c r="A74" s="10">
        <v>44743</v>
      </c>
      <c r="B74" s="11" t="s">
        <v>163</v>
      </c>
      <c r="C74" s="12" t="s">
        <v>164</v>
      </c>
      <c r="D74" s="11" t="s">
        <v>6</v>
      </c>
      <c r="F74" s="4">
        <v>7.22</v>
      </c>
      <c r="G74" s="4">
        <v>43.3</v>
      </c>
      <c r="H74" s="4">
        <v>36.08</v>
      </c>
    </row>
    <row r="75" spans="1:8" x14ac:dyDescent="0.35">
      <c r="A75" s="10">
        <v>44754</v>
      </c>
      <c r="B75" s="11" t="s">
        <v>330</v>
      </c>
      <c r="C75" s="12" t="s">
        <v>331</v>
      </c>
      <c r="D75" s="11" t="s">
        <v>332</v>
      </c>
      <c r="F75" s="4">
        <v>12.42</v>
      </c>
      <c r="G75" s="4">
        <v>74.55</v>
      </c>
      <c r="H75" s="4">
        <v>62.13</v>
      </c>
    </row>
    <row r="76" spans="1:8" x14ac:dyDescent="0.35">
      <c r="A76" s="10">
        <v>44763</v>
      </c>
      <c r="B76" s="11" t="s">
        <v>333</v>
      </c>
      <c r="C76" s="12" t="s">
        <v>334</v>
      </c>
      <c r="D76" s="11" t="s">
        <v>335</v>
      </c>
      <c r="F76" s="4">
        <v>18.7</v>
      </c>
      <c r="G76" s="4">
        <v>112.2</v>
      </c>
      <c r="H76" s="4">
        <v>93.5</v>
      </c>
    </row>
    <row r="77" spans="1:8" x14ac:dyDescent="0.35">
      <c r="A77" s="10">
        <v>44762</v>
      </c>
      <c r="B77" s="11" t="s">
        <v>336</v>
      </c>
      <c r="C77" s="12" t="s">
        <v>337</v>
      </c>
      <c r="D77" s="11" t="s">
        <v>338</v>
      </c>
      <c r="F77" s="4">
        <v>370</v>
      </c>
      <c r="G77" s="4">
        <v>2220</v>
      </c>
      <c r="H77" s="4">
        <v>1850</v>
      </c>
    </row>
    <row r="78" spans="1:8" x14ac:dyDescent="0.35">
      <c r="A78" s="10">
        <v>44768</v>
      </c>
      <c r="B78" s="11" t="s">
        <v>292</v>
      </c>
      <c r="C78" s="12" t="s">
        <v>339</v>
      </c>
      <c r="D78" s="11" t="s">
        <v>340</v>
      </c>
      <c r="F78" s="4">
        <v>11</v>
      </c>
      <c r="G78" s="4">
        <v>66</v>
      </c>
      <c r="H78" s="4">
        <v>55</v>
      </c>
    </row>
    <row r="79" spans="1:8" x14ac:dyDescent="0.35">
      <c r="A79" s="10">
        <v>44743</v>
      </c>
      <c r="B79" s="11" t="s">
        <v>57</v>
      </c>
      <c r="C79" s="12" t="s">
        <v>58</v>
      </c>
      <c r="D79" s="11" t="s">
        <v>59</v>
      </c>
      <c r="F79" s="4">
        <v>3.22</v>
      </c>
      <c r="G79" s="4">
        <v>19.309999999999999</v>
      </c>
      <c r="H79" s="4">
        <v>16.09</v>
      </c>
    </row>
    <row r="80" spans="1:8" x14ac:dyDescent="0.35">
      <c r="A80" s="10"/>
      <c r="D80" s="73">
        <f>+H80+F80</f>
        <v>3326.4900000000002</v>
      </c>
      <c r="F80" s="4">
        <f>SUM(F71:F79)</f>
        <v>554.42000000000007</v>
      </c>
      <c r="G80" s="4">
        <f>SUM(G71:G79)</f>
        <v>3326.49</v>
      </c>
      <c r="H80" s="4">
        <f>SUM(H71:H79)</f>
        <v>2772.07</v>
      </c>
    </row>
    <row r="81" spans="1:1" x14ac:dyDescent="0.35">
      <c r="A81" s="10"/>
    </row>
    <row r="82" spans="1:1" x14ac:dyDescent="0.35">
      <c r="A82" s="79"/>
    </row>
    <row r="105" spans="1:8" x14ac:dyDescent="0.35">
      <c r="A105" s="3">
        <v>44774</v>
      </c>
    </row>
    <row r="106" spans="1:8" x14ac:dyDescent="0.35">
      <c r="A106" s="8" t="s">
        <v>48</v>
      </c>
      <c r="B106" s="8" t="s">
        <v>49</v>
      </c>
      <c r="C106" s="7" t="s">
        <v>50</v>
      </c>
      <c r="D106" s="6" t="s">
        <v>51</v>
      </c>
      <c r="E106" s="6"/>
      <c r="F106" s="7" t="s">
        <v>52</v>
      </c>
      <c r="G106" s="9" t="s">
        <v>56</v>
      </c>
      <c r="H106" s="18" t="s">
        <v>77</v>
      </c>
    </row>
    <row r="107" spans="1:8" x14ac:dyDescent="0.35">
      <c r="A107" s="8" t="s">
        <v>53</v>
      </c>
      <c r="B107" s="8"/>
      <c r="C107" s="7" t="s">
        <v>54</v>
      </c>
      <c r="D107" s="6" t="s">
        <v>55</v>
      </c>
      <c r="E107" s="6"/>
      <c r="F107" s="7"/>
    </row>
    <row r="109" spans="1:8" x14ac:dyDescent="0.35">
      <c r="A109" s="10">
        <v>44774</v>
      </c>
      <c r="B109" s="11" t="s">
        <v>57</v>
      </c>
      <c r="C109" s="12" t="s">
        <v>58</v>
      </c>
      <c r="D109" s="11" t="s">
        <v>59</v>
      </c>
      <c r="F109" s="4">
        <v>3.22</v>
      </c>
      <c r="G109" s="4">
        <v>19.309999999999999</v>
      </c>
      <c r="H109" s="4">
        <v>16.09</v>
      </c>
    </row>
    <row r="110" spans="1:8" x14ac:dyDescent="0.35">
      <c r="A110" s="10">
        <v>44805</v>
      </c>
      <c r="B110" s="11" t="s">
        <v>121</v>
      </c>
      <c r="F110" s="4">
        <f>+G110-H110</f>
        <v>0.83999999999999986</v>
      </c>
      <c r="G110" s="4">
        <v>5.05</v>
      </c>
      <c r="H110" s="4">
        <v>4.21</v>
      </c>
    </row>
    <row r="111" spans="1:8" x14ac:dyDescent="0.35">
      <c r="A111" s="10">
        <v>44805</v>
      </c>
      <c r="B111" s="11" t="s">
        <v>315</v>
      </c>
      <c r="F111" s="4">
        <f t="shared" ref="F111:F113" si="2">+G111-H111</f>
        <v>2.3499999999999996</v>
      </c>
      <c r="G111" s="4">
        <v>13.61</v>
      </c>
      <c r="H111" s="4">
        <v>11.26</v>
      </c>
    </row>
    <row r="112" spans="1:8" x14ac:dyDescent="0.35">
      <c r="A112" s="10">
        <v>44805</v>
      </c>
      <c r="B112" s="11" t="s">
        <v>366</v>
      </c>
      <c r="F112" s="4">
        <f t="shared" si="2"/>
        <v>43.19</v>
      </c>
      <c r="G112" s="4">
        <v>257.64</v>
      </c>
      <c r="H112" s="4">
        <v>214.45</v>
      </c>
    </row>
    <row r="113" spans="1:8" x14ac:dyDescent="0.35">
      <c r="A113" s="10">
        <v>44805</v>
      </c>
      <c r="B113" s="11" t="s">
        <v>184</v>
      </c>
      <c r="F113" s="4">
        <f t="shared" si="2"/>
        <v>0.83000000000000007</v>
      </c>
      <c r="G113" s="4">
        <v>5</v>
      </c>
      <c r="H113" s="4">
        <v>4.17</v>
      </c>
    </row>
    <row r="114" spans="1:8" x14ac:dyDescent="0.35">
      <c r="A114" s="10">
        <v>44805</v>
      </c>
      <c r="B114" s="11" t="s">
        <v>57</v>
      </c>
      <c r="C114" s="12" t="s">
        <v>58</v>
      </c>
      <c r="D114" s="11" t="s">
        <v>59</v>
      </c>
      <c r="F114" s="4">
        <v>3.22</v>
      </c>
      <c r="G114" s="4">
        <v>19.309999999999999</v>
      </c>
      <c r="H114" s="4">
        <v>16.09</v>
      </c>
    </row>
    <row r="116" spans="1:8" x14ac:dyDescent="0.35">
      <c r="F116" s="4">
        <f>SUM(F109:F115)</f>
        <v>53.649999999999991</v>
      </c>
      <c r="G116" s="4">
        <f t="shared" ref="G116:H116" si="3">SUM(G109:G115)</f>
        <v>319.92</v>
      </c>
      <c r="H116" s="4">
        <f t="shared" si="3"/>
        <v>266.27</v>
      </c>
    </row>
  </sheetData>
  <printOptions gridLines="1"/>
  <pageMargins left="0.7" right="0.7" top="0.75" bottom="0.75" header="0.3" footer="0.3"/>
  <pageSetup paperSize="9" orientation="landscape" r:id="rId1"/>
  <headerFooter>
    <oddHeader>&amp;CCHESTERTON PARISH COUNCIL 
MONTHLY PAYMENTS INCLUDING VAT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DA1EF-5B5E-4122-A983-93A2CAE1517F}">
  <dimension ref="A2:F83"/>
  <sheetViews>
    <sheetView showWhiteSpace="0" view="pageLayout" topLeftCell="A71" zoomScaleNormal="100" workbookViewId="0">
      <selection activeCell="B77" sqref="B77"/>
    </sheetView>
  </sheetViews>
  <sheetFormatPr defaultRowHeight="14.5" x14ac:dyDescent="0.35"/>
  <cols>
    <col min="1" max="1" width="21.453125" style="11" customWidth="1"/>
    <col min="2" max="2" width="18.1796875" style="11" customWidth="1"/>
    <col min="3" max="3" width="23.453125" style="11" customWidth="1"/>
    <col min="4" max="4" width="6.1796875" customWidth="1"/>
    <col min="5" max="5" width="11.54296875" style="4" customWidth="1"/>
  </cols>
  <sheetData>
    <row r="2" spans="1:5" s="1" customFormat="1" x14ac:dyDescent="0.35">
      <c r="A2" s="3">
        <v>44652</v>
      </c>
      <c r="B2" s="2"/>
      <c r="C2" s="2"/>
      <c r="E2" s="13"/>
    </row>
    <row r="3" spans="1:5" s="1" customFormat="1" x14ac:dyDescent="0.35">
      <c r="A3" s="2" t="s">
        <v>81</v>
      </c>
      <c r="B3" s="2" t="s">
        <v>49</v>
      </c>
      <c r="C3" s="2" t="s">
        <v>82</v>
      </c>
      <c r="E3" s="13" t="s">
        <v>83</v>
      </c>
    </row>
    <row r="5" spans="1:5" x14ac:dyDescent="0.35">
      <c r="A5" s="10">
        <v>44673</v>
      </c>
      <c r="B5" s="11" t="s">
        <v>84</v>
      </c>
      <c r="C5" s="11" t="s">
        <v>85</v>
      </c>
      <c r="E5" s="4">
        <v>899.6</v>
      </c>
    </row>
    <row r="6" spans="1:5" x14ac:dyDescent="0.35">
      <c r="A6" s="10">
        <v>44673</v>
      </c>
      <c r="B6" s="11" t="s">
        <v>86</v>
      </c>
      <c r="C6" s="11" t="s">
        <v>85</v>
      </c>
      <c r="E6" s="4">
        <v>168.3</v>
      </c>
    </row>
    <row r="7" spans="1:5" x14ac:dyDescent="0.35">
      <c r="A7" s="10">
        <v>44673</v>
      </c>
      <c r="B7" s="11" t="s">
        <v>149</v>
      </c>
      <c r="C7" s="11" t="s">
        <v>150</v>
      </c>
      <c r="E7" s="4">
        <v>76.77</v>
      </c>
    </row>
    <row r="8" spans="1:5" x14ac:dyDescent="0.35">
      <c r="A8" s="10">
        <v>44679</v>
      </c>
      <c r="B8" s="11" t="s">
        <v>84</v>
      </c>
      <c r="C8" s="11" t="s">
        <v>151</v>
      </c>
      <c r="E8" s="4">
        <v>27.89</v>
      </c>
    </row>
    <row r="9" spans="1:5" x14ac:dyDescent="0.35">
      <c r="A9" s="10">
        <v>44679</v>
      </c>
      <c r="B9" s="11" t="s">
        <v>121</v>
      </c>
      <c r="C9" s="11" t="s">
        <v>152</v>
      </c>
      <c r="E9" s="4">
        <v>14.4</v>
      </c>
    </row>
    <row r="10" spans="1:5" x14ac:dyDescent="0.35">
      <c r="A10" s="10">
        <v>44679</v>
      </c>
      <c r="B10" s="11" t="s">
        <v>153</v>
      </c>
      <c r="C10" s="11" t="s">
        <v>154</v>
      </c>
      <c r="E10" s="4">
        <v>80</v>
      </c>
    </row>
    <row r="11" spans="1:5" x14ac:dyDescent="0.35">
      <c r="A11" s="10">
        <v>44679</v>
      </c>
      <c r="B11" s="11" t="s">
        <v>153</v>
      </c>
      <c r="C11" s="11" t="s">
        <v>155</v>
      </c>
      <c r="E11" s="4">
        <v>392.85</v>
      </c>
    </row>
    <row r="12" spans="1:5" x14ac:dyDescent="0.35">
      <c r="A12" s="10">
        <v>44679</v>
      </c>
      <c r="B12" s="11" t="s">
        <v>173</v>
      </c>
      <c r="C12" s="11" t="s">
        <v>122</v>
      </c>
      <c r="E12" s="4">
        <v>1.5</v>
      </c>
    </row>
    <row r="13" spans="1:5" x14ac:dyDescent="0.35">
      <c r="B13" s="11" t="s">
        <v>87</v>
      </c>
      <c r="E13" s="4">
        <f>SUM(E5:E12)</f>
        <v>1661.3100000000004</v>
      </c>
    </row>
    <row r="14" spans="1:5" x14ac:dyDescent="0.35">
      <c r="B14" s="11" t="s">
        <v>88</v>
      </c>
      <c r="E14" s="4">
        <f>'Inv incl VAT'!$G$17</f>
        <v>593.92000000000007</v>
      </c>
    </row>
    <row r="15" spans="1:5" x14ac:dyDescent="0.35">
      <c r="B15" s="2" t="s">
        <v>80</v>
      </c>
      <c r="C15" s="2"/>
      <c r="D15" s="1"/>
      <c r="E15" s="13">
        <f>SUM(E13:E14)</f>
        <v>2255.2300000000005</v>
      </c>
    </row>
    <row r="17" spans="1:6" x14ac:dyDescent="0.35">
      <c r="A17" s="3">
        <v>44682</v>
      </c>
      <c r="B17" s="2"/>
      <c r="C17" s="2"/>
      <c r="D17" s="1"/>
      <c r="E17" s="13"/>
    </row>
    <row r="18" spans="1:6" x14ac:dyDescent="0.35">
      <c r="A18" s="2" t="s">
        <v>81</v>
      </c>
      <c r="B18" s="2" t="s">
        <v>49</v>
      </c>
      <c r="C18" s="2" t="s">
        <v>82</v>
      </c>
      <c r="D18" s="1"/>
      <c r="E18" s="13" t="s">
        <v>83</v>
      </c>
    </row>
    <row r="20" spans="1:6" x14ac:dyDescent="0.35">
      <c r="A20" s="10">
        <v>44705</v>
      </c>
      <c r="B20" s="11" t="s">
        <v>84</v>
      </c>
      <c r="C20" s="11" t="s">
        <v>85</v>
      </c>
      <c r="E20" s="4">
        <v>899.6</v>
      </c>
    </row>
    <row r="21" spans="1:6" x14ac:dyDescent="0.35">
      <c r="B21" s="11" t="s">
        <v>184</v>
      </c>
      <c r="C21" s="11" t="s">
        <v>85</v>
      </c>
      <c r="E21" s="4">
        <v>168.2</v>
      </c>
    </row>
    <row r="22" spans="1:6" x14ac:dyDescent="0.35">
      <c r="B22" s="11" t="s">
        <v>84</v>
      </c>
      <c r="C22" s="11" t="s">
        <v>185</v>
      </c>
      <c r="E22" s="4">
        <v>26.2</v>
      </c>
    </row>
    <row r="23" spans="1:6" x14ac:dyDescent="0.35">
      <c r="B23" s="11" t="s">
        <v>186</v>
      </c>
      <c r="C23" s="11" t="s">
        <v>187</v>
      </c>
      <c r="E23" s="4">
        <v>570</v>
      </c>
    </row>
    <row r="24" spans="1:6" x14ac:dyDescent="0.35">
      <c r="B24" s="11" t="s">
        <v>188</v>
      </c>
      <c r="C24" s="11" t="s">
        <v>189</v>
      </c>
      <c r="E24" s="4">
        <v>1103.79</v>
      </c>
    </row>
    <row r="25" spans="1:6" x14ac:dyDescent="0.35">
      <c r="B25" s="11" t="s">
        <v>208</v>
      </c>
      <c r="C25" s="11" t="s">
        <v>209</v>
      </c>
      <c r="E25" s="4">
        <v>650</v>
      </c>
    </row>
    <row r="26" spans="1:6" x14ac:dyDescent="0.35">
      <c r="B26" s="11" t="s">
        <v>87</v>
      </c>
      <c r="E26" s="4">
        <f>SUM(E20:E25)</f>
        <v>3417.79</v>
      </c>
    </row>
    <row r="27" spans="1:6" x14ac:dyDescent="0.35">
      <c r="B27" s="11" t="s">
        <v>88</v>
      </c>
      <c r="E27" s="35">
        <f>'Inv incl VAT'!$G$28</f>
        <v>912.54</v>
      </c>
    </row>
    <row r="28" spans="1:6" x14ac:dyDescent="0.35">
      <c r="B28" s="2" t="s">
        <v>80</v>
      </c>
      <c r="E28" s="13">
        <f>SUM(E26:E27)</f>
        <v>4330.33</v>
      </c>
      <c r="F28" s="4">
        <f>+E15+E28</f>
        <v>6585.56</v>
      </c>
    </row>
    <row r="34" spans="1:5" x14ac:dyDescent="0.35">
      <c r="A34" s="3">
        <v>44713</v>
      </c>
      <c r="B34" s="2"/>
      <c r="C34" s="2"/>
      <c r="D34" s="1"/>
      <c r="E34" s="13"/>
    </row>
    <row r="35" spans="1:5" x14ac:dyDescent="0.35">
      <c r="A35" s="2" t="s">
        <v>81</v>
      </c>
      <c r="B35" s="2" t="s">
        <v>49</v>
      </c>
      <c r="C35" s="2" t="s">
        <v>82</v>
      </c>
      <c r="D35" s="1"/>
      <c r="E35" s="13" t="s">
        <v>83</v>
      </c>
    </row>
    <row r="36" spans="1:5" x14ac:dyDescent="0.35">
      <c r="A36" s="10">
        <v>44713</v>
      </c>
      <c r="B36" s="11" t="s">
        <v>156</v>
      </c>
      <c r="C36" s="11" t="s">
        <v>287</v>
      </c>
      <c r="E36" s="4">
        <v>7.56</v>
      </c>
    </row>
    <row r="37" spans="1:5" x14ac:dyDescent="0.35">
      <c r="A37" s="10">
        <v>44713</v>
      </c>
      <c r="B37" s="11" t="s">
        <v>156</v>
      </c>
      <c r="C37" s="11" t="s">
        <v>287</v>
      </c>
      <c r="E37" s="4">
        <v>2.7</v>
      </c>
    </row>
    <row r="38" spans="1:5" x14ac:dyDescent="0.35">
      <c r="A38" s="10">
        <v>44713</v>
      </c>
      <c r="B38" s="11" t="s">
        <v>156</v>
      </c>
      <c r="C38" s="11" t="s">
        <v>288</v>
      </c>
      <c r="E38" s="4">
        <v>2.5</v>
      </c>
    </row>
    <row r="39" spans="1:5" x14ac:dyDescent="0.35">
      <c r="A39" s="10">
        <v>44713</v>
      </c>
      <c r="B39" s="11" t="s">
        <v>289</v>
      </c>
      <c r="C39" s="11" t="s">
        <v>290</v>
      </c>
      <c r="E39" s="4">
        <v>75</v>
      </c>
    </row>
    <row r="40" spans="1:5" x14ac:dyDescent="0.35">
      <c r="A40" s="10">
        <v>44713</v>
      </c>
      <c r="B40" s="11" t="s">
        <v>84</v>
      </c>
      <c r="C40" s="11" t="s">
        <v>300</v>
      </c>
      <c r="E40" s="4">
        <v>11.25</v>
      </c>
    </row>
    <row r="41" spans="1:5" x14ac:dyDescent="0.35">
      <c r="A41" s="10">
        <v>44693</v>
      </c>
      <c r="B41" s="11" t="s">
        <v>302</v>
      </c>
      <c r="C41" s="11" t="s">
        <v>303</v>
      </c>
      <c r="E41" s="4">
        <v>39.85</v>
      </c>
    </row>
    <row r="42" spans="1:5" x14ac:dyDescent="0.35">
      <c r="A42" s="10">
        <v>44713</v>
      </c>
      <c r="B42" s="11" t="s">
        <v>304</v>
      </c>
      <c r="C42" s="11" t="s">
        <v>305</v>
      </c>
      <c r="E42" s="4">
        <v>161.74</v>
      </c>
    </row>
    <row r="43" spans="1:5" x14ac:dyDescent="0.35">
      <c r="A43" s="10">
        <v>44739</v>
      </c>
      <c r="B43" s="11" t="s">
        <v>153</v>
      </c>
      <c r="C43" s="11" t="s">
        <v>306</v>
      </c>
      <c r="E43" s="4">
        <v>80</v>
      </c>
    </row>
    <row r="44" spans="1:5" x14ac:dyDescent="0.35">
      <c r="A44" s="10">
        <v>44739</v>
      </c>
      <c r="B44" s="11" t="s">
        <v>309</v>
      </c>
      <c r="C44" s="11" t="s">
        <v>307</v>
      </c>
      <c r="E44" s="4">
        <v>392.85</v>
      </c>
    </row>
    <row r="45" spans="1:5" x14ac:dyDescent="0.35">
      <c r="A45" s="10">
        <v>44712</v>
      </c>
      <c r="B45" s="11" t="s">
        <v>308</v>
      </c>
      <c r="C45" s="11" t="s">
        <v>307</v>
      </c>
      <c r="E45" s="4">
        <v>392.85</v>
      </c>
    </row>
    <row r="46" spans="1:5" x14ac:dyDescent="0.35">
      <c r="A46" s="10">
        <v>44717</v>
      </c>
      <c r="B46" s="11" t="s">
        <v>310</v>
      </c>
      <c r="C46" s="11" t="s">
        <v>290</v>
      </c>
      <c r="E46" s="4">
        <v>700</v>
      </c>
    </row>
    <row r="47" spans="1:5" x14ac:dyDescent="0.35">
      <c r="A47" s="10">
        <v>44720</v>
      </c>
      <c r="B47" s="11" t="s">
        <v>311</v>
      </c>
      <c r="C47" s="11" t="s">
        <v>312</v>
      </c>
      <c r="E47" s="4">
        <v>104.98</v>
      </c>
    </row>
    <row r="48" spans="1:5" x14ac:dyDescent="0.35">
      <c r="A48" s="10">
        <v>44712</v>
      </c>
      <c r="B48" s="11" t="s">
        <v>313</v>
      </c>
      <c r="C48" s="11" t="s">
        <v>314</v>
      </c>
      <c r="E48" s="4">
        <v>189</v>
      </c>
    </row>
    <row r="49" spans="1:6" x14ac:dyDescent="0.35">
      <c r="A49" s="10">
        <v>44713</v>
      </c>
      <c r="B49" s="11" t="s">
        <v>315</v>
      </c>
      <c r="C49" s="11" t="s">
        <v>316</v>
      </c>
      <c r="E49" s="4">
        <v>36.11</v>
      </c>
    </row>
    <row r="50" spans="1:6" x14ac:dyDescent="0.35">
      <c r="A50" s="10">
        <v>44735</v>
      </c>
      <c r="B50" s="11" t="s">
        <v>84</v>
      </c>
      <c r="C50" s="11" t="s">
        <v>85</v>
      </c>
      <c r="E50" s="4">
        <v>899.6</v>
      </c>
    </row>
    <row r="51" spans="1:6" x14ac:dyDescent="0.35">
      <c r="A51" s="10">
        <v>44735</v>
      </c>
      <c r="B51" s="11" t="s">
        <v>184</v>
      </c>
      <c r="C51" s="11" t="s">
        <v>85</v>
      </c>
      <c r="E51" s="4">
        <v>168.3</v>
      </c>
    </row>
    <row r="52" spans="1:6" x14ac:dyDescent="0.35">
      <c r="A52" s="10">
        <v>44735</v>
      </c>
      <c r="B52" s="11" t="s">
        <v>25</v>
      </c>
      <c r="C52" s="11" t="s">
        <v>317</v>
      </c>
      <c r="E52" s="4">
        <v>31.88</v>
      </c>
    </row>
    <row r="54" spans="1:6" x14ac:dyDescent="0.35">
      <c r="C54" s="11" t="s">
        <v>87</v>
      </c>
      <c r="E54" s="4">
        <f>SUM(E36:E53)</f>
        <v>3296.1700000000005</v>
      </c>
    </row>
    <row r="55" spans="1:6" x14ac:dyDescent="0.35">
      <c r="C55" s="11" t="s">
        <v>88</v>
      </c>
      <c r="E55" s="4">
        <v>2156.1499999999996</v>
      </c>
    </row>
    <row r="56" spans="1:6" x14ac:dyDescent="0.35">
      <c r="C56" s="2" t="s">
        <v>80</v>
      </c>
      <c r="E56" s="4">
        <f>+E54+E55</f>
        <v>5452.32</v>
      </c>
      <c r="F56" s="4">
        <f>+E28+E56</f>
        <v>9782.65</v>
      </c>
    </row>
    <row r="58" spans="1:6" x14ac:dyDescent="0.35">
      <c r="A58" s="3" t="s">
        <v>341</v>
      </c>
      <c r="B58" s="2"/>
      <c r="C58" s="2"/>
      <c r="D58" s="1"/>
      <c r="E58" s="13"/>
    </row>
    <row r="59" spans="1:6" x14ac:dyDescent="0.35">
      <c r="A59" s="2" t="s">
        <v>81</v>
      </c>
      <c r="B59" s="2" t="s">
        <v>49</v>
      </c>
      <c r="C59" s="2" t="s">
        <v>82</v>
      </c>
      <c r="D59" s="1"/>
      <c r="E59" s="13" t="s">
        <v>83</v>
      </c>
    </row>
    <row r="60" spans="1:6" x14ac:dyDescent="0.35">
      <c r="A60" s="10">
        <v>44724</v>
      </c>
      <c r="B60" s="11" t="s">
        <v>330</v>
      </c>
      <c r="C60" s="80" t="s">
        <v>342</v>
      </c>
      <c r="E60" s="81">
        <v>33.43</v>
      </c>
    </row>
    <row r="61" spans="1:6" x14ac:dyDescent="0.35">
      <c r="A61" s="10">
        <v>44765</v>
      </c>
      <c r="B61" s="11" t="s">
        <v>343</v>
      </c>
      <c r="E61" s="4">
        <v>1144.67</v>
      </c>
    </row>
    <row r="62" spans="1:6" x14ac:dyDescent="0.35">
      <c r="A62" s="10">
        <v>44765</v>
      </c>
      <c r="B62" s="11" t="s">
        <v>344</v>
      </c>
      <c r="C62" s="11" t="s">
        <v>300</v>
      </c>
      <c r="E62" s="4">
        <v>11.25</v>
      </c>
    </row>
    <row r="63" spans="1:6" x14ac:dyDescent="0.35">
      <c r="C63" s="11" t="s">
        <v>87</v>
      </c>
      <c r="E63" s="4">
        <f>+E62+E61-E60</f>
        <v>1122.49</v>
      </c>
    </row>
    <row r="64" spans="1:6" x14ac:dyDescent="0.35">
      <c r="C64" s="11" t="s">
        <v>88</v>
      </c>
      <c r="E64" s="4">
        <f>'Inv incl VAT'!$G$80</f>
        <v>3326.49</v>
      </c>
    </row>
    <row r="65" spans="1:5" x14ac:dyDescent="0.35">
      <c r="C65" s="2" t="s">
        <v>80</v>
      </c>
      <c r="E65" s="4">
        <f>+E64+E63</f>
        <v>4448.9799999999996</v>
      </c>
    </row>
    <row r="69" spans="1:5" x14ac:dyDescent="0.35">
      <c r="A69" s="3">
        <v>44774</v>
      </c>
      <c r="B69" s="2"/>
      <c r="C69" s="2"/>
      <c r="D69" s="1"/>
      <c r="E69" s="13"/>
    </row>
    <row r="70" spans="1:5" x14ac:dyDescent="0.35">
      <c r="A70" s="2" t="s">
        <v>81</v>
      </c>
      <c r="B70" s="2" t="s">
        <v>49</v>
      </c>
      <c r="C70" s="2" t="s">
        <v>82</v>
      </c>
      <c r="D70" s="1"/>
      <c r="E70" s="13" t="s">
        <v>83</v>
      </c>
    </row>
    <row r="72" spans="1:5" x14ac:dyDescent="0.35">
      <c r="A72" s="10">
        <v>44803</v>
      </c>
      <c r="B72" s="11" t="s">
        <v>363</v>
      </c>
      <c r="C72" s="11" t="s">
        <v>364</v>
      </c>
      <c r="E72" s="4">
        <v>30000</v>
      </c>
    </row>
    <row r="73" spans="1:5" x14ac:dyDescent="0.35">
      <c r="A73" s="10">
        <v>44803</v>
      </c>
      <c r="B73" s="11" t="s">
        <v>365</v>
      </c>
      <c r="C73" s="11" t="s">
        <v>189</v>
      </c>
      <c r="E73" s="4">
        <v>331.45</v>
      </c>
    </row>
    <row r="74" spans="1:5" x14ac:dyDescent="0.35">
      <c r="A74" s="10">
        <v>44803</v>
      </c>
      <c r="B74" s="11" t="s">
        <v>84</v>
      </c>
      <c r="C74" s="11" t="s">
        <v>85</v>
      </c>
      <c r="E74" s="4">
        <v>899.6</v>
      </c>
    </row>
    <row r="75" spans="1:5" x14ac:dyDescent="0.35">
      <c r="A75" s="10">
        <v>44803</v>
      </c>
      <c r="B75" s="11" t="s">
        <v>184</v>
      </c>
      <c r="C75" s="11" t="s">
        <v>85</v>
      </c>
      <c r="E75" s="4">
        <v>168.3</v>
      </c>
    </row>
    <row r="76" spans="1:5" x14ac:dyDescent="0.35">
      <c r="A76" s="10">
        <v>44803</v>
      </c>
      <c r="B76" s="11" t="s">
        <v>25</v>
      </c>
      <c r="C76" s="11" t="s">
        <v>85</v>
      </c>
      <c r="E76" s="4">
        <v>65.069999999999993</v>
      </c>
    </row>
    <row r="77" spans="1:5" x14ac:dyDescent="0.35">
      <c r="A77" s="10">
        <v>44805</v>
      </c>
      <c r="B77" s="11" t="s">
        <v>84</v>
      </c>
      <c r="C77" s="11" t="s">
        <v>185</v>
      </c>
      <c r="E77" s="4">
        <v>11.25</v>
      </c>
    </row>
    <row r="79" spans="1:5" x14ac:dyDescent="0.35">
      <c r="C79" s="11" t="s">
        <v>367</v>
      </c>
      <c r="E79" s="4">
        <f>SUM(E72:E77)</f>
        <v>31475.67</v>
      </c>
    </row>
    <row r="80" spans="1:5" x14ac:dyDescent="0.35">
      <c r="C80" s="11" t="s">
        <v>368</v>
      </c>
      <c r="E80" s="4">
        <v>319.82</v>
      </c>
    </row>
    <row r="82" spans="3:5" x14ac:dyDescent="0.35">
      <c r="C82" s="11" t="s">
        <v>369</v>
      </c>
      <c r="E82" s="4">
        <f>SUM(E79:E81)</f>
        <v>31795.489999999998</v>
      </c>
    </row>
    <row r="83" spans="3:5" x14ac:dyDescent="0.35">
      <c r="C83" s="11" t="s">
        <v>89</v>
      </c>
      <c r="E83" s="4">
        <v>53.55</v>
      </c>
    </row>
  </sheetData>
  <printOptions gridLines="1"/>
  <pageMargins left="0.7" right="0.7" top="0.75" bottom="0.75" header="0.3" footer="0.3"/>
  <pageSetup paperSize="9" orientation="landscape" r:id="rId1"/>
  <headerFooter>
    <oddHeader>&amp;CCHESTERTON PARISH COUNCIL
MONTHLY PAYMENTS NO VAT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244DA-51CD-4C05-9693-B42ECF1B178C}">
  <dimension ref="A1:O102"/>
  <sheetViews>
    <sheetView view="pageLayout" topLeftCell="A10" zoomScale="106" zoomScaleNormal="100" zoomScalePageLayoutView="106" workbookViewId="0">
      <selection activeCell="O22" sqref="O22"/>
    </sheetView>
  </sheetViews>
  <sheetFormatPr defaultRowHeight="14.5" x14ac:dyDescent="0.35"/>
  <cols>
    <col min="1" max="1" width="18.54296875" customWidth="1"/>
    <col min="2" max="2" width="10.453125" customWidth="1"/>
    <col min="3" max="3" width="4" customWidth="1"/>
    <col min="4" max="4" width="2.08984375" customWidth="1"/>
    <col min="5" max="5" width="4" customWidth="1"/>
    <col min="7" max="10" width="7.1796875" customWidth="1"/>
    <col min="11" max="14" width="7.7265625" customWidth="1"/>
    <col min="15" max="15" width="9.81640625" bestFit="1" customWidth="1"/>
  </cols>
  <sheetData>
    <row r="1" spans="1:15" s="1" customFormat="1" ht="15.5" x14ac:dyDescent="0.35">
      <c r="A1" s="41" t="s">
        <v>2</v>
      </c>
      <c r="C1" s="39">
        <v>44652</v>
      </c>
      <c r="D1" s="39">
        <v>44682</v>
      </c>
      <c r="E1" s="39">
        <v>44713</v>
      </c>
      <c r="F1" s="39">
        <v>44743</v>
      </c>
      <c r="G1" s="39">
        <v>44774</v>
      </c>
      <c r="H1" s="39">
        <v>44805</v>
      </c>
      <c r="I1" s="39">
        <v>44835</v>
      </c>
      <c r="J1" s="39">
        <v>44866</v>
      </c>
      <c r="K1" s="39">
        <v>44896</v>
      </c>
      <c r="L1" s="39">
        <v>44927</v>
      </c>
      <c r="M1" s="39">
        <v>44958</v>
      </c>
      <c r="N1" s="39">
        <v>44986</v>
      </c>
      <c r="O1" s="21" t="s">
        <v>9</v>
      </c>
    </row>
    <row r="2" spans="1:15" x14ac:dyDescent="0.35">
      <c r="A2" s="42" t="s">
        <v>352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66"/>
      <c r="O2" s="24"/>
    </row>
    <row r="3" spans="1:15" x14ac:dyDescent="0.35">
      <c r="A3" s="25" t="s">
        <v>41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4"/>
      <c r="O3" s="27">
        <f>SUM(C3:N3)</f>
        <v>0</v>
      </c>
    </row>
    <row r="4" spans="1:15" x14ac:dyDescent="0.35">
      <c r="A4" s="25" t="s">
        <v>351</v>
      </c>
      <c r="C4" s="26"/>
      <c r="D4" s="26"/>
      <c r="E4" s="26"/>
      <c r="F4" s="26">
        <v>374</v>
      </c>
      <c r="G4" s="26"/>
      <c r="H4" s="26"/>
      <c r="I4" s="26"/>
      <c r="J4" s="26"/>
      <c r="K4" s="26"/>
      <c r="L4" s="26"/>
      <c r="M4" s="26"/>
      <c r="N4" s="24"/>
      <c r="O4" s="27">
        <f t="shared" ref="O4:O19" si="0">SUM(C4:N4)</f>
        <v>374</v>
      </c>
    </row>
    <row r="5" spans="1:15" x14ac:dyDescent="0.35">
      <c r="A5" s="25" t="s">
        <v>89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4"/>
      <c r="O5" s="27">
        <f t="shared" si="0"/>
        <v>0</v>
      </c>
    </row>
    <row r="6" spans="1:15" x14ac:dyDescent="0.35">
      <c r="A6" s="25" t="s">
        <v>90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4"/>
      <c r="O6" s="27">
        <f t="shared" si="0"/>
        <v>0</v>
      </c>
    </row>
    <row r="7" spans="1:15" x14ac:dyDescent="0.35">
      <c r="A7" s="33" t="s">
        <v>109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4"/>
      <c r="O7" s="27">
        <f t="shared" si="0"/>
        <v>0</v>
      </c>
    </row>
    <row r="8" spans="1:15" x14ac:dyDescent="0.35">
      <c r="A8" s="33" t="s">
        <v>119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4"/>
      <c r="O8" s="27">
        <f t="shared" si="0"/>
        <v>0</v>
      </c>
    </row>
    <row r="9" spans="1:15" s="4" customFormat="1" x14ac:dyDescent="0.35">
      <c r="A9" s="33" t="s">
        <v>120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4"/>
      <c r="O9" s="27">
        <f t="shared" si="0"/>
        <v>0</v>
      </c>
    </row>
    <row r="10" spans="1:15" s="4" customFormat="1" x14ac:dyDescent="0.35">
      <c r="A10" s="33" t="s">
        <v>135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4"/>
      <c r="O10" s="27">
        <f t="shared" si="0"/>
        <v>0</v>
      </c>
    </row>
    <row r="11" spans="1:15" s="4" customFormat="1" x14ac:dyDescent="0.35">
      <c r="A11" s="25" t="s">
        <v>350</v>
      </c>
      <c r="B11"/>
      <c r="C11"/>
      <c r="D11"/>
      <c r="E11"/>
      <c r="F11" s="27" t="s">
        <v>4</v>
      </c>
      <c r="G11"/>
      <c r="H11"/>
      <c r="I11"/>
      <c r="J11"/>
      <c r="K11"/>
      <c r="L11"/>
      <c r="M11" s="26"/>
      <c r="N11" s="24"/>
      <c r="O11" s="27">
        <f t="shared" si="0"/>
        <v>0</v>
      </c>
    </row>
    <row r="12" spans="1:15" s="4" customFormat="1" x14ac:dyDescent="0.35">
      <c r="A12" s="33" t="s">
        <v>212</v>
      </c>
      <c r="C12" s="26"/>
      <c r="D12" s="26"/>
      <c r="E12" s="26"/>
      <c r="F12" s="26">
        <v>1272.96</v>
      </c>
      <c r="G12" s="26"/>
      <c r="H12" s="26"/>
      <c r="I12" s="26"/>
      <c r="J12" s="26"/>
      <c r="K12" s="26"/>
      <c r="L12" s="26"/>
      <c r="M12" s="26"/>
      <c r="N12" s="24"/>
      <c r="O12" s="27">
        <f t="shared" si="0"/>
        <v>1272.96</v>
      </c>
    </row>
    <row r="13" spans="1:15" x14ac:dyDescent="0.35">
      <c r="A13" s="33"/>
      <c r="B13" s="4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4"/>
      <c r="O13" s="27"/>
    </row>
    <row r="14" spans="1:15" x14ac:dyDescent="0.35">
      <c r="A14" s="42" t="s">
        <v>105</v>
      </c>
      <c r="B14" s="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7"/>
    </row>
    <row r="15" spans="1:15" x14ac:dyDescent="0.35">
      <c r="A15" s="28" t="s">
        <v>213</v>
      </c>
      <c r="C15" s="27"/>
      <c r="D15" s="27"/>
      <c r="E15" s="27"/>
      <c r="F15" s="27">
        <v>774.99</v>
      </c>
      <c r="G15" s="27"/>
      <c r="H15" s="27"/>
      <c r="I15" s="27"/>
      <c r="J15" s="27"/>
      <c r="K15" s="27"/>
      <c r="L15" s="27"/>
      <c r="M15" s="27"/>
      <c r="N15" s="27"/>
      <c r="O15" s="27">
        <f t="shared" si="0"/>
        <v>774.99</v>
      </c>
    </row>
    <row r="16" spans="1:15" x14ac:dyDescent="0.35">
      <c r="A16" s="28" t="s">
        <v>93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>
        <f t="shared" si="0"/>
        <v>0</v>
      </c>
    </row>
    <row r="17" spans="1:15" x14ac:dyDescent="0.35">
      <c r="A17" s="28" t="s">
        <v>94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>
        <f t="shared" si="0"/>
        <v>0</v>
      </c>
    </row>
    <row r="18" spans="1:15" x14ac:dyDescent="0.35">
      <c r="A18" s="25" t="s">
        <v>214</v>
      </c>
      <c r="B18" s="24"/>
      <c r="C18" s="24"/>
      <c r="D18" s="24"/>
      <c r="E18" s="24"/>
      <c r="F18" s="57"/>
      <c r="G18" s="27">
        <v>350</v>
      </c>
      <c r="H18" s="27"/>
      <c r="I18" s="27"/>
      <c r="J18" s="27"/>
      <c r="K18" s="27"/>
      <c r="L18" s="4"/>
      <c r="M18" s="27"/>
      <c r="N18" s="27"/>
      <c r="O18" s="27">
        <f t="shared" si="0"/>
        <v>350</v>
      </c>
    </row>
    <row r="19" spans="1:15" x14ac:dyDescent="0.35">
      <c r="A19" s="24" t="s">
        <v>215</v>
      </c>
      <c r="B19" s="24"/>
      <c r="C19" s="24"/>
      <c r="D19" s="24"/>
      <c r="E19" s="24"/>
      <c r="F19" s="24"/>
      <c r="G19" s="27"/>
      <c r="H19" s="27"/>
      <c r="I19" s="27"/>
      <c r="J19" s="27"/>
      <c r="K19" s="27"/>
      <c r="L19" s="9"/>
      <c r="M19" s="27"/>
      <c r="N19" s="27"/>
      <c r="O19" s="27">
        <f t="shared" si="0"/>
        <v>0</v>
      </c>
    </row>
    <row r="20" spans="1:15" x14ac:dyDescent="0.35">
      <c r="A20" s="25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2"/>
      <c r="M20" s="24"/>
      <c r="N20" s="24"/>
      <c r="O20" s="9"/>
    </row>
    <row r="21" spans="1:15" x14ac:dyDescent="0.35">
      <c r="A21" s="25"/>
      <c r="B21" s="24"/>
      <c r="C21" s="24"/>
      <c r="D21" s="24"/>
      <c r="E21" s="24"/>
      <c r="F21" s="27">
        <f>SUM(F4:F20)</f>
        <v>2421.9499999999998</v>
      </c>
      <c r="G21" s="27">
        <f>SUM(G4:G20)</f>
        <v>350</v>
      </c>
      <c r="H21" s="24"/>
      <c r="I21" s="24"/>
      <c r="J21" s="24"/>
      <c r="K21" s="24"/>
      <c r="L21" s="22" t="s">
        <v>9</v>
      </c>
      <c r="M21" s="24"/>
      <c r="N21" s="24"/>
      <c r="O21" s="9">
        <f>SUM(O3:O20)</f>
        <v>2771.95</v>
      </c>
    </row>
    <row r="22" spans="1:15" x14ac:dyDescent="0.35">
      <c r="A22" s="25"/>
      <c r="B22" s="24"/>
      <c r="C22" s="24"/>
      <c r="D22" s="24"/>
      <c r="E22" s="24"/>
      <c r="F22" s="24"/>
      <c r="G22" s="24"/>
      <c r="H22" s="27">
        <f>+F21+G21</f>
        <v>2771.95</v>
      </c>
      <c r="I22" s="24"/>
      <c r="J22" s="24"/>
      <c r="K22" s="24"/>
      <c r="L22" s="22"/>
      <c r="M22" s="24"/>
      <c r="N22" s="24"/>
      <c r="O22" s="9"/>
    </row>
    <row r="23" spans="1:15" x14ac:dyDescent="0.35">
      <c r="A23" s="25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2"/>
      <c r="M23" s="24"/>
      <c r="N23" s="24"/>
      <c r="O23" s="9"/>
    </row>
    <row r="24" spans="1:15" x14ac:dyDescent="0.35">
      <c r="A24" s="25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2"/>
      <c r="M24" s="24"/>
      <c r="N24" s="24"/>
      <c r="O24" s="9"/>
    </row>
    <row r="25" spans="1:15" x14ac:dyDescent="0.35">
      <c r="A25" s="25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2"/>
      <c r="M25" s="24"/>
      <c r="N25" s="24"/>
      <c r="O25" s="9"/>
    </row>
    <row r="26" spans="1:15" x14ac:dyDescent="0.35">
      <c r="A26" s="25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2"/>
      <c r="M26" s="24"/>
      <c r="N26" s="24"/>
      <c r="O26" s="9"/>
    </row>
    <row r="27" spans="1:15" x14ac:dyDescent="0.35">
      <c r="A27" s="25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2"/>
      <c r="M27" s="24"/>
      <c r="N27" s="24"/>
      <c r="O27" s="9"/>
    </row>
    <row r="28" spans="1:15" x14ac:dyDescent="0.35">
      <c r="A28" s="25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2"/>
      <c r="M28" s="24"/>
      <c r="N28" s="24"/>
      <c r="O28" s="9"/>
    </row>
    <row r="29" spans="1:15" x14ac:dyDescent="0.35">
      <c r="A29" s="25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2"/>
      <c r="M29" s="24"/>
      <c r="N29" s="24"/>
      <c r="O29" s="9"/>
    </row>
    <row r="30" spans="1:15" x14ac:dyDescent="0.35">
      <c r="A30" s="25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2"/>
      <c r="M30" s="24"/>
      <c r="N30" s="24"/>
      <c r="O30" s="9"/>
    </row>
    <row r="31" spans="1:15" x14ac:dyDescent="0.35">
      <c r="A31" s="25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2"/>
      <c r="M31" s="24"/>
      <c r="N31" s="24"/>
      <c r="O31" s="9"/>
    </row>
    <row r="32" spans="1:15" x14ac:dyDescent="0.35">
      <c r="A32" s="25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2"/>
      <c r="M32" s="24"/>
      <c r="N32" s="24"/>
      <c r="O32" s="9"/>
    </row>
    <row r="33" spans="1:15" x14ac:dyDescent="0.35">
      <c r="A33" s="25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2"/>
      <c r="M33" s="24"/>
      <c r="N33" s="24"/>
      <c r="O33" s="9"/>
    </row>
    <row r="34" spans="1:15" x14ac:dyDescent="0.35">
      <c r="A34" s="25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2"/>
      <c r="M34" s="24"/>
      <c r="N34" s="24"/>
      <c r="O34" s="9"/>
    </row>
    <row r="35" spans="1:15" x14ac:dyDescent="0.35">
      <c r="A35" s="25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2"/>
      <c r="M35" s="24"/>
      <c r="N35" s="24"/>
      <c r="O35" s="9"/>
    </row>
    <row r="36" spans="1:15" x14ac:dyDescent="0.35">
      <c r="A36" s="25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2"/>
      <c r="M36" s="24"/>
      <c r="N36" s="24"/>
      <c r="O36" s="9"/>
    </row>
    <row r="37" spans="1:15" ht="15.5" x14ac:dyDescent="0.35">
      <c r="A37" s="41" t="s">
        <v>47</v>
      </c>
      <c r="B37" s="21" t="s">
        <v>92</v>
      </c>
      <c r="C37" s="23">
        <f t="shared" ref="C37:O37" si="1">C1</f>
        <v>44652</v>
      </c>
      <c r="D37" s="23">
        <f t="shared" si="1"/>
        <v>44682</v>
      </c>
      <c r="E37" s="23">
        <f t="shared" si="1"/>
        <v>44713</v>
      </c>
      <c r="F37" s="23">
        <f t="shared" si="1"/>
        <v>44743</v>
      </c>
      <c r="G37" s="23">
        <f t="shared" si="1"/>
        <v>44774</v>
      </c>
      <c r="H37" s="23">
        <f t="shared" si="1"/>
        <v>44805</v>
      </c>
      <c r="I37" s="23">
        <f t="shared" si="1"/>
        <v>44835</v>
      </c>
      <c r="J37" s="23">
        <f t="shared" si="1"/>
        <v>44866</v>
      </c>
      <c r="K37" s="23">
        <f t="shared" si="1"/>
        <v>44896</v>
      </c>
      <c r="L37" s="23">
        <f t="shared" si="1"/>
        <v>44927</v>
      </c>
      <c r="M37" s="23">
        <f t="shared" si="1"/>
        <v>44958</v>
      </c>
      <c r="N37" s="23">
        <f t="shared" si="1"/>
        <v>44986</v>
      </c>
      <c r="O37" s="39" t="str">
        <f t="shared" si="1"/>
        <v>Total</v>
      </c>
    </row>
    <row r="38" spans="1:15" x14ac:dyDescent="0.35">
      <c r="A38" s="42" t="s">
        <v>103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35">
      <c r="A39" s="25" t="s">
        <v>41</v>
      </c>
      <c r="B39" s="26">
        <v>5544.52</v>
      </c>
      <c r="C39" s="24"/>
      <c r="D39" s="24"/>
      <c r="E39" s="24"/>
      <c r="F39" s="26"/>
      <c r="G39" s="24"/>
      <c r="H39" s="24"/>
      <c r="I39" s="24"/>
      <c r="J39" s="24"/>
      <c r="K39" s="24"/>
      <c r="L39" s="24"/>
      <c r="M39" s="24"/>
      <c r="N39" s="24"/>
      <c r="O39" s="27">
        <f>SUM(B39:N39)</f>
        <v>5544.52</v>
      </c>
    </row>
    <row r="40" spans="1:15" x14ac:dyDescent="0.35">
      <c r="A40" s="25" t="s">
        <v>351</v>
      </c>
      <c r="B40" s="26">
        <v>2687.86</v>
      </c>
      <c r="C40" s="24"/>
      <c r="D40" s="24"/>
      <c r="E40" s="24"/>
      <c r="F40" s="26"/>
      <c r="G40" s="27">
        <v>30000</v>
      </c>
      <c r="H40" s="24"/>
      <c r="I40" s="24"/>
      <c r="J40" s="24"/>
      <c r="K40" s="24"/>
      <c r="L40" s="24"/>
      <c r="M40" s="24"/>
      <c r="N40" s="24"/>
      <c r="O40" s="27">
        <f t="shared" ref="O40:O48" si="2">SUM(B40:N40)</f>
        <v>32687.86</v>
      </c>
    </row>
    <row r="41" spans="1:15" x14ac:dyDescent="0.35">
      <c r="A41" s="25" t="s">
        <v>89</v>
      </c>
      <c r="B41" s="26">
        <v>4724.76</v>
      </c>
      <c r="C41" s="24"/>
      <c r="D41" s="24"/>
      <c r="E41" s="24"/>
      <c r="F41" s="27"/>
      <c r="G41" s="24"/>
      <c r="H41" s="24"/>
      <c r="I41" s="24"/>
      <c r="J41" s="24"/>
      <c r="K41" s="24"/>
      <c r="L41" s="24"/>
      <c r="M41" s="24"/>
      <c r="N41" s="24"/>
      <c r="O41" s="27">
        <f t="shared" si="2"/>
        <v>4724.76</v>
      </c>
    </row>
    <row r="42" spans="1:15" x14ac:dyDescent="0.35">
      <c r="A42" s="25" t="s">
        <v>90</v>
      </c>
      <c r="B42" s="26">
        <v>411.4</v>
      </c>
      <c r="C42" s="24"/>
      <c r="D42" s="24"/>
      <c r="E42" s="24"/>
      <c r="F42" s="27"/>
      <c r="G42" s="24"/>
      <c r="H42" s="24"/>
      <c r="I42" s="24"/>
      <c r="J42" s="24"/>
      <c r="K42" s="24"/>
      <c r="L42" s="24"/>
      <c r="M42" s="24"/>
      <c r="N42" s="24"/>
      <c r="O42" s="27">
        <f t="shared" si="2"/>
        <v>411.4</v>
      </c>
    </row>
    <row r="43" spans="1:15" x14ac:dyDescent="0.35">
      <c r="A43" s="25" t="s">
        <v>91</v>
      </c>
      <c r="B43" s="26">
        <v>1650</v>
      </c>
      <c r="C43" s="24"/>
      <c r="D43" s="24"/>
      <c r="E43" s="24"/>
      <c r="F43" s="27"/>
      <c r="G43" s="24"/>
      <c r="H43" s="24"/>
      <c r="I43" s="24"/>
      <c r="J43" s="24"/>
      <c r="K43" s="24"/>
      <c r="L43" s="24"/>
      <c r="M43" s="24"/>
      <c r="N43" s="24"/>
      <c r="O43" s="27">
        <f t="shared" si="2"/>
        <v>1650</v>
      </c>
    </row>
    <row r="44" spans="1:15" x14ac:dyDescent="0.35">
      <c r="A44" s="33" t="s">
        <v>119</v>
      </c>
      <c r="B44" s="26"/>
      <c r="C44" s="26"/>
      <c r="D44" s="26"/>
      <c r="E44" s="26"/>
      <c r="F44" s="26">
        <v>2000</v>
      </c>
      <c r="G44" s="26"/>
      <c r="H44" s="26"/>
      <c r="I44" s="26"/>
      <c r="J44" s="26"/>
      <c r="K44" s="26"/>
      <c r="L44" s="26"/>
      <c r="M44" s="26"/>
      <c r="N44" s="24"/>
      <c r="O44" s="27">
        <f t="shared" si="2"/>
        <v>2000</v>
      </c>
    </row>
    <row r="45" spans="1:15" x14ac:dyDescent="0.35">
      <c r="A45" s="33" t="s">
        <v>120</v>
      </c>
      <c r="B45" s="26"/>
      <c r="C45" s="26"/>
      <c r="D45" s="26"/>
      <c r="E45" s="26"/>
      <c r="F45" s="26">
        <v>1000</v>
      </c>
      <c r="G45" s="26"/>
      <c r="H45" s="26"/>
      <c r="I45" s="26"/>
      <c r="J45" s="26"/>
      <c r="K45" s="26"/>
      <c r="L45" s="26"/>
      <c r="M45" s="26"/>
      <c r="N45" s="24"/>
      <c r="O45" s="27">
        <f t="shared" si="2"/>
        <v>1000</v>
      </c>
    </row>
    <row r="46" spans="1:15" x14ac:dyDescent="0.35">
      <c r="A46" s="25" t="s">
        <v>135</v>
      </c>
      <c r="F46" s="27">
        <v>2880</v>
      </c>
      <c r="M46" s="26"/>
      <c r="N46" s="24"/>
      <c r="O46" s="27">
        <f t="shared" si="2"/>
        <v>2880</v>
      </c>
    </row>
    <row r="47" spans="1:15" x14ac:dyDescent="0.35">
      <c r="A47" s="25" t="s">
        <v>350</v>
      </c>
      <c r="F47" s="27">
        <v>2500</v>
      </c>
      <c r="M47" s="26"/>
      <c r="N47" s="24"/>
      <c r="O47" s="27">
        <f t="shared" si="2"/>
        <v>2500</v>
      </c>
    </row>
    <row r="48" spans="1:15" x14ac:dyDescent="0.35">
      <c r="A48" s="33" t="s">
        <v>216</v>
      </c>
      <c r="B48" s="26">
        <v>262.68</v>
      </c>
      <c r="C48" s="26"/>
      <c r="D48" s="26">
        <v>300</v>
      </c>
      <c r="E48" s="26"/>
      <c r="F48" s="26"/>
      <c r="G48" s="26"/>
      <c r="H48" s="26"/>
      <c r="I48" s="26"/>
      <c r="J48" s="26"/>
      <c r="K48" s="26"/>
      <c r="L48" s="26"/>
      <c r="M48" s="26"/>
      <c r="N48" s="24"/>
      <c r="O48" s="27">
        <f t="shared" si="2"/>
        <v>562.68000000000006</v>
      </c>
    </row>
    <row r="49" spans="1:15" x14ac:dyDescent="0.35">
      <c r="A49" s="33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4"/>
      <c r="O49" s="27"/>
    </row>
    <row r="50" spans="1:15" x14ac:dyDescent="0.35">
      <c r="A50" s="42" t="s">
        <v>104</v>
      </c>
      <c r="B50" s="24"/>
      <c r="C50" s="24"/>
      <c r="D50" s="24"/>
      <c r="E50" s="24"/>
      <c r="F50" s="27"/>
      <c r="G50" s="24"/>
      <c r="H50" s="24"/>
      <c r="I50" s="24"/>
      <c r="J50" s="24"/>
      <c r="K50" s="24"/>
      <c r="L50" s="24"/>
      <c r="M50" s="24"/>
      <c r="N50" s="24"/>
      <c r="O50" s="24"/>
    </row>
    <row r="51" spans="1:15" x14ac:dyDescent="0.35">
      <c r="A51" s="28" t="s">
        <v>213</v>
      </c>
      <c r="B51" s="27">
        <v>5579.83</v>
      </c>
      <c r="C51" s="27">
        <v>0.17</v>
      </c>
      <c r="D51" s="27">
        <v>0.22</v>
      </c>
      <c r="E51" s="27">
        <v>0.2</v>
      </c>
      <c r="F51" s="27">
        <v>0.22</v>
      </c>
      <c r="G51" s="24"/>
      <c r="H51" s="24"/>
      <c r="I51" s="24"/>
      <c r="J51" s="24"/>
      <c r="K51" s="24"/>
      <c r="L51" s="24"/>
      <c r="M51" s="24"/>
      <c r="N51" s="24"/>
      <c r="O51" s="27">
        <f>SUM(B51:N51)</f>
        <v>5580.64</v>
      </c>
    </row>
    <row r="52" spans="1:15" x14ac:dyDescent="0.35">
      <c r="A52" s="28" t="s">
        <v>93</v>
      </c>
      <c r="B52" s="27">
        <v>1200</v>
      </c>
      <c r="C52" s="24"/>
      <c r="D52" s="24"/>
      <c r="E52" s="24"/>
      <c r="F52" s="27"/>
      <c r="G52" s="24"/>
      <c r="H52" s="27"/>
      <c r="I52" s="27"/>
      <c r="J52" s="27"/>
      <c r="K52" s="27"/>
      <c r="L52" s="27"/>
      <c r="M52" s="27"/>
      <c r="N52" s="27"/>
      <c r="O52" s="27">
        <f>SUM(B52:N52)</f>
        <v>1200</v>
      </c>
    </row>
    <row r="53" spans="1:15" x14ac:dyDescent="0.35">
      <c r="A53" s="28" t="s">
        <v>94</v>
      </c>
      <c r="B53" s="27">
        <v>1200</v>
      </c>
      <c r="C53" s="24"/>
      <c r="D53" s="24"/>
      <c r="E53" s="24"/>
      <c r="F53" s="27"/>
      <c r="G53" s="24"/>
      <c r="H53" s="27"/>
      <c r="I53" s="27"/>
      <c r="J53" s="27"/>
      <c r="K53" s="27"/>
      <c r="L53" s="27"/>
      <c r="M53" s="27"/>
      <c r="N53" s="27"/>
      <c r="O53" s="27">
        <f>SUM(B53:N53)</f>
        <v>1200</v>
      </c>
    </row>
    <row r="54" spans="1:15" x14ac:dyDescent="0.35">
      <c r="A54" s="25" t="s">
        <v>214</v>
      </c>
      <c r="B54" s="27">
        <v>1250</v>
      </c>
      <c r="C54" s="24"/>
      <c r="D54" s="27">
        <v>350</v>
      </c>
      <c r="E54" s="24"/>
      <c r="F54" s="27"/>
      <c r="G54" s="24"/>
      <c r="H54" s="27"/>
      <c r="I54" s="27"/>
      <c r="J54" s="27"/>
      <c r="K54" s="27"/>
      <c r="L54" s="27"/>
      <c r="M54" s="27"/>
      <c r="N54" s="27"/>
      <c r="O54" s="27">
        <f>SUM(B54:N54)</f>
        <v>1600</v>
      </c>
    </row>
    <row r="55" spans="1:15" x14ac:dyDescent="0.35">
      <c r="A55" s="24" t="s">
        <v>215</v>
      </c>
      <c r="B55" s="27">
        <v>1000</v>
      </c>
      <c r="C55" s="24"/>
      <c r="D55" s="24"/>
      <c r="E55" s="24"/>
      <c r="F55" s="27"/>
      <c r="G55" s="24"/>
      <c r="H55" s="27"/>
      <c r="I55" s="27"/>
      <c r="J55" s="27"/>
      <c r="K55" s="27"/>
      <c r="L55" s="27"/>
      <c r="M55" s="27"/>
      <c r="N55" s="27"/>
      <c r="O55" s="27">
        <f>SUM(B55:N55)</f>
        <v>1000</v>
      </c>
    </row>
    <row r="56" spans="1:15" x14ac:dyDescent="0.35">
      <c r="A56" s="24"/>
      <c r="B56" s="24"/>
      <c r="C56" s="24"/>
      <c r="D56" s="24"/>
      <c r="E56" s="24"/>
      <c r="F56" s="27"/>
      <c r="G56" s="24"/>
      <c r="H56" s="24"/>
      <c r="I56" s="24"/>
      <c r="J56" s="24"/>
      <c r="K56" s="24"/>
      <c r="L56" s="27"/>
      <c r="M56" s="27"/>
      <c r="N56" s="27"/>
      <c r="O56" s="27"/>
    </row>
    <row r="57" spans="1:15" x14ac:dyDescent="0.35">
      <c r="A57" s="24"/>
      <c r="B57" s="9">
        <f>SUM(B39:B56)</f>
        <v>25511.050000000003</v>
      </c>
      <c r="C57" s="24"/>
      <c r="D57" s="24"/>
      <c r="E57" s="24"/>
      <c r="F57" s="57">
        <f>SUM(F39:F56)</f>
        <v>8380.2199999999993</v>
      </c>
      <c r="G57" s="24"/>
      <c r="H57" s="24"/>
      <c r="I57" s="24"/>
      <c r="J57" s="24"/>
      <c r="K57" s="24"/>
      <c r="L57" s="22" t="s">
        <v>9</v>
      </c>
      <c r="M57" s="22"/>
      <c r="N57" s="22"/>
      <c r="O57" s="9">
        <f>SUM(O39:O55)</f>
        <v>64541.860000000008</v>
      </c>
    </row>
    <row r="58" spans="1:15" x14ac:dyDescent="0.35">
      <c r="A58" s="24"/>
      <c r="B58" s="24"/>
      <c r="C58" s="24"/>
      <c r="D58" s="24"/>
      <c r="E58" s="24"/>
      <c r="F58" s="27">
        <f>+F57-F18</f>
        <v>8380.2199999999993</v>
      </c>
      <c r="G58" s="24"/>
      <c r="H58" s="24"/>
      <c r="I58" s="24"/>
      <c r="J58" s="24"/>
      <c r="K58" s="24"/>
      <c r="L58" s="22"/>
      <c r="M58" s="22"/>
      <c r="N58" s="22"/>
      <c r="O58" s="9"/>
    </row>
    <row r="59" spans="1:15" x14ac:dyDescent="0.35">
      <c r="A59" s="21"/>
      <c r="B59" s="24"/>
      <c r="C59" s="24"/>
      <c r="D59" s="24"/>
      <c r="E59" s="24"/>
      <c r="F59" s="27">
        <v>5958.27</v>
      </c>
      <c r="G59" s="24"/>
      <c r="H59" s="24"/>
      <c r="I59" s="24"/>
      <c r="J59" s="24"/>
      <c r="K59" s="24"/>
      <c r="L59" s="22" t="s">
        <v>125</v>
      </c>
      <c r="M59" s="22"/>
      <c r="N59" s="22"/>
      <c r="O59" s="9">
        <f>$O$57</f>
        <v>64541.860000000008</v>
      </c>
    </row>
    <row r="60" spans="1:15" x14ac:dyDescent="0.35">
      <c r="A60" s="21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2" t="s">
        <v>126</v>
      </c>
      <c r="M60" s="22"/>
      <c r="N60" s="22"/>
      <c r="O60" s="9">
        <f>$O$18</f>
        <v>350</v>
      </c>
    </row>
    <row r="61" spans="1:15" x14ac:dyDescent="0.35">
      <c r="A61" s="21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2" t="s">
        <v>68</v>
      </c>
      <c r="M61" s="22"/>
      <c r="N61" s="22"/>
      <c r="O61" s="9">
        <f>+O59-O60</f>
        <v>64191.860000000008</v>
      </c>
    </row>
    <row r="62" spans="1:15" x14ac:dyDescent="0.35">
      <c r="A62" s="21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2"/>
      <c r="M62" s="22"/>
      <c r="N62" s="22"/>
      <c r="O62" s="9"/>
    </row>
    <row r="63" spans="1:15" x14ac:dyDescent="0.35">
      <c r="A63" s="21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9" t="s">
        <v>96</v>
      </c>
      <c r="M63" s="29"/>
      <c r="N63" s="29"/>
      <c r="O63" s="30">
        <v>32119.91</v>
      </c>
    </row>
    <row r="64" spans="1:15" x14ac:dyDescent="0.35">
      <c r="A64" s="21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30" t="s">
        <v>97</v>
      </c>
      <c r="M64" s="30"/>
      <c r="N64" s="30"/>
      <c r="O64" s="30">
        <v>30000</v>
      </c>
    </row>
    <row r="65" spans="1:15" x14ac:dyDescent="0.35">
      <c r="A65" s="21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30"/>
      <c r="M65" s="30"/>
      <c r="N65" s="30"/>
      <c r="O65" s="30"/>
    </row>
    <row r="66" spans="1:15" x14ac:dyDescent="0.35">
      <c r="A66" s="21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31" t="s">
        <v>98</v>
      </c>
      <c r="M66" s="31"/>
      <c r="N66" s="31"/>
      <c r="O66" s="32">
        <f>SUM(O63:O65)</f>
        <v>62119.91</v>
      </c>
    </row>
    <row r="67" spans="1:15" x14ac:dyDescent="0.35">
      <c r="A67" s="21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</row>
    <row r="68" spans="1:15" x14ac:dyDescent="0.35">
      <c r="A68" s="42" t="s">
        <v>352</v>
      </c>
      <c r="B68" s="24"/>
      <c r="C68" s="24"/>
      <c r="D68" s="24"/>
      <c r="E68" s="24"/>
      <c r="F68" s="24" t="s">
        <v>66</v>
      </c>
      <c r="G68" s="24" t="s">
        <v>95</v>
      </c>
      <c r="H68" s="22" t="s">
        <v>353</v>
      </c>
      <c r="I68" s="24"/>
      <c r="J68" s="24"/>
      <c r="K68" s="24" t="s">
        <v>356</v>
      </c>
      <c r="L68" s="24" t="s">
        <v>357</v>
      </c>
      <c r="M68" s="24"/>
      <c r="N68" s="24"/>
      <c r="O68" s="24"/>
    </row>
    <row r="69" spans="1:15" x14ac:dyDescent="0.35">
      <c r="A69" s="25" t="s">
        <v>41</v>
      </c>
      <c r="B69" s="24"/>
      <c r="C69" s="24"/>
      <c r="D69" s="24"/>
      <c r="E69" s="24"/>
      <c r="F69" s="27">
        <f t="shared" ref="F69:F78" si="3">O3</f>
        <v>0</v>
      </c>
      <c r="G69" s="27">
        <f t="shared" ref="G69:G78" si="4">O39</f>
        <v>5544.52</v>
      </c>
      <c r="H69" s="9">
        <f>+G69-F69</f>
        <v>5544.52</v>
      </c>
      <c r="I69" s="24"/>
      <c r="J69" s="24"/>
      <c r="K69" s="24">
        <v>20000</v>
      </c>
      <c r="L69" s="24"/>
      <c r="M69" s="24"/>
      <c r="N69" s="24"/>
      <c r="O69" s="24"/>
    </row>
    <row r="70" spans="1:15" x14ac:dyDescent="0.35">
      <c r="A70" s="25" t="s">
        <v>351</v>
      </c>
      <c r="B70" s="24"/>
      <c r="C70" s="24"/>
      <c r="D70" s="24"/>
      <c r="E70" s="24"/>
      <c r="F70" s="27">
        <f t="shared" si="3"/>
        <v>374</v>
      </c>
      <c r="G70" s="27">
        <f t="shared" si="4"/>
        <v>32687.86</v>
      </c>
      <c r="H70" s="9">
        <f t="shared" ref="H70:H78" si="5">+G70-F70</f>
        <v>32313.86</v>
      </c>
      <c r="I70" s="24"/>
      <c r="J70" s="24"/>
      <c r="K70" s="24">
        <v>10000</v>
      </c>
      <c r="L70" s="24">
        <v>30000</v>
      </c>
      <c r="M70" s="24"/>
      <c r="N70" s="24"/>
      <c r="O70" s="24"/>
    </row>
    <row r="71" spans="1:15" x14ac:dyDescent="0.35">
      <c r="A71" s="25" t="s">
        <v>89</v>
      </c>
      <c r="B71" s="24"/>
      <c r="C71" s="24"/>
      <c r="D71" s="24"/>
      <c r="E71" s="24"/>
      <c r="F71" s="27">
        <f t="shared" si="3"/>
        <v>0</v>
      </c>
      <c r="G71" s="27">
        <f t="shared" si="4"/>
        <v>4724.76</v>
      </c>
      <c r="H71" s="9">
        <f t="shared" si="5"/>
        <v>4724.76</v>
      </c>
      <c r="I71" s="24"/>
      <c r="J71" s="24"/>
      <c r="K71" s="24"/>
      <c r="L71" s="24"/>
      <c r="M71" s="24"/>
      <c r="N71" s="24"/>
      <c r="O71" s="24"/>
    </row>
    <row r="72" spans="1:15" x14ac:dyDescent="0.35">
      <c r="A72" s="25" t="s">
        <v>90</v>
      </c>
      <c r="B72" s="24"/>
      <c r="C72" s="24"/>
      <c r="D72" s="24"/>
      <c r="E72" s="24"/>
      <c r="F72" s="27">
        <f t="shared" si="3"/>
        <v>0</v>
      </c>
      <c r="G72" s="27">
        <f t="shared" si="4"/>
        <v>411.4</v>
      </c>
      <c r="H72" s="9">
        <f t="shared" si="5"/>
        <v>411.4</v>
      </c>
      <c r="I72" s="24"/>
      <c r="J72" s="24"/>
      <c r="K72" s="24"/>
      <c r="L72" s="24"/>
      <c r="M72" s="24"/>
      <c r="N72" s="24"/>
      <c r="O72" s="24"/>
    </row>
    <row r="73" spans="1:15" x14ac:dyDescent="0.35">
      <c r="A73" s="33" t="s">
        <v>109</v>
      </c>
      <c r="B73" s="24"/>
      <c r="C73" s="24"/>
      <c r="D73" s="24"/>
      <c r="E73" s="24"/>
      <c r="F73" s="27">
        <f t="shared" si="3"/>
        <v>0</v>
      </c>
      <c r="G73" s="27">
        <f t="shared" si="4"/>
        <v>1650</v>
      </c>
      <c r="H73" s="9">
        <f t="shared" si="5"/>
        <v>1650</v>
      </c>
      <c r="I73" s="24"/>
      <c r="J73" s="24" t="s">
        <v>360</v>
      </c>
      <c r="K73" s="24"/>
      <c r="L73" s="24"/>
      <c r="M73" s="24"/>
      <c r="N73" s="24"/>
      <c r="O73" s="24"/>
    </row>
    <row r="74" spans="1:15" x14ac:dyDescent="0.35">
      <c r="A74" s="33" t="s">
        <v>119</v>
      </c>
      <c r="B74" s="24"/>
      <c r="C74" s="24"/>
      <c r="D74" s="24"/>
      <c r="E74" s="24"/>
      <c r="F74" s="27">
        <f t="shared" si="3"/>
        <v>0</v>
      </c>
      <c r="G74" s="27">
        <f t="shared" si="4"/>
        <v>2000</v>
      </c>
      <c r="H74" s="9">
        <f t="shared" si="5"/>
        <v>2000</v>
      </c>
      <c r="I74" s="24"/>
      <c r="J74" s="24"/>
      <c r="K74" s="24"/>
      <c r="L74" s="24"/>
      <c r="M74" s="24"/>
      <c r="N74" s="24"/>
      <c r="O74" s="24"/>
    </row>
    <row r="75" spans="1:15" x14ac:dyDescent="0.35">
      <c r="A75" s="33" t="s">
        <v>120</v>
      </c>
      <c r="C75" s="39"/>
      <c r="D75" s="24"/>
      <c r="E75" s="24"/>
      <c r="F75" s="27">
        <f t="shared" si="3"/>
        <v>0</v>
      </c>
      <c r="G75" s="27">
        <f t="shared" si="4"/>
        <v>1000</v>
      </c>
      <c r="H75" s="9">
        <f t="shared" si="5"/>
        <v>1000</v>
      </c>
      <c r="I75" s="24"/>
      <c r="J75" s="24"/>
      <c r="K75" s="24"/>
      <c r="L75" s="24"/>
      <c r="M75" s="24"/>
      <c r="N75" s="24"/>
      <c r="O75" s="24"/>
    </row>
    <row r="76" spans="1:15" x14ac:dyDescent="0.35">
      <c r="A76" s="33" t="s">
        <v>135</v>
      </c>
      <c r="B76" s="24"/>
      <c r="C76" s="24"/>
      <c r="D76" s="24"/>
      <c r="E76" s="24"/>
      <c r="F76" s="27">
        <f t="shared" si="3"/>
        <v>0</v>
      </c>
      <c r="G76" s="27">
        <f t="shared" si="4"/>
        <v>2880</v>
      </c>
      <c r="H76" s="9">
        <f t="shared" si="5"/>
        <v>2880</v>
      </c>
      <c r="I76" s="24"/>
      <c r="J76" s="24"/>
      <c r="K76" s="24"/>
      <c r="L76" s="24"/>
      <c r="M76" s="24"/>
      <c r="N76" s="24"/>
      <c r="O76" s="24"/>
    </row>
    <row r="77" spans="1:15" x14ac:dyDescent="0.35">
      <c r="A77" s="25" t="s">
        <v>350</v>
      </c>
      <c r="B77" s="24"/>
      <c r="C77" s="24"/>
      <c r="D77" s="24"/>
      <c r="E77" s="24"/>
      <c r="F77" s="27">
        <f t="shared" si="3"/>
        <v>0</v>
      </c>
      <c r="G77" s="27">
        <f t="shared" si="4"/>
        <v>2500</v>
      </c>
      <c r="H77" s="9">
        <f t="shared" si="5"/>
        <v>2500</v>
      </c>
      <c r="I77" s="24"/>
      <c r="J77" s="24"/>
      <c r="K77" s="24"/>
      <c r="L77" s="24"/>
      <c r="M77" s="24"/>
      <c r="N77" s="24"/>
      <c r="O77" s="24"/>
    </row>
    <row r="78" spans="1:15" x14ac:dyDescent="0.35">
      <c r="A78" s="33" t="s">
        <v>212</v>
      </c>
      <c r="B78" s="43"/>
      <c r="C78" s="21"/>
      <c r="D78" s="21"/>
      <c r="E78" s="21"/>
      <c r="F78" s="27">
        <f t="shared" si="3"/>
        <v>1272.96</v>
      </c>
      <c r="G78" s="27">
        <f t="shared" si="4"/>
        <v>562.68000000000006</v>
      </c>
      <c r="H78" s="9">
        <f t="shared" si="5"/>
        <v>-710.28</v>
      </c>
      <c r="I78" s="24"/>
      <c r="J78" s="24" t="s">
        <v>360</v>
      </c>
      <c r="K78" s="24"/>
      <c r="L78" s="24"/>
      <c r="M78" s="24"/>
      <c r="N78" s="24"/>
      <c r="O78" s="24"/>
    </row>
    <row r="79" spans="1:15" x14ac:dyDescent="0.35">
      <c r="A79" s="33"/>
      <c r="B79" s="43"/>
      <c r="C79" s="21"/>
      <c r="D79" s="21"/>
      <c r="E79" s="21"/>
      <c r="F79" s="27"/>
      <c r="G79" s="27"/>
      <c r="H79" s="9"/>
      <c r="I79" s="24"/>
      <c r="J79" s="24"/>
      <c r="K79" s="24"/>
      <c r="L79" s="24"/>
      <c r="M79" s="24"/>
      <c r="N79" s="24"/>
      <c r="O79" s="24"/>
    </row>
    <row r="80" spans="1:15" x14ac:dyDescent="0.35">
      <c r="A80" s="42" t="s">
        <v>105</v>
      </c>
      <c r="B80" s="24"/>
      <c r="C80" s="27"/>
      <c r="D80" s="24"/>
      <c r="E80" s="27"/>
      <c r="F80" s="24"/>
      <c r="G80" s="27" t="s">
        <v>4</v>
      </c>
      <c r="H80" s="22"/>
      <c r="I80" s="24"/>
      <c r="J80" s="24"/>
      <c r="K80" s="24"/>
      <c r="L80" s="24"/>
      <c r="M80" s="24"/>
      <c r="N80" s="24"/>
      <c r="O80" s="24"/>
    </row>
    <row r="81" spans="1:15" x14ac:dyDescent="0.35">
      <c r="A81" s="28" t="s">
        <v>73</v>
      </c>
      <c r="B81" s="24"/>
      <c r="C81" s="24"/>
      <c r="D81" s="24"/>
      <c r="E81" s="27"/>
      <c r="F81" s="27">
        <f t="shared" ref="F81:F85" si="6">O15</f>
        <v>774.99</v>
      </c>
      <c r="G81" s="27">
        <f t="shared" ref="G81:G85" si="7">O51</f>
        <v>5580.64</v>
      </c>
      <c r="H81" s="22">
        <v>5745.37</v>
      </c>
      <c r="I81" s="24"/>
      <c r="J81" s="24"/>
      <c r="K81" s="24"/>
      <c r="L81" s="24"/>
      <c r="M81" s="24"/>
      <c r="N81" s="24"/>
      <c r="O81" s="24"/>
    </row>
    <row r="82" spans="1:15" x14ac:dyDescent="0.35">
      <c r="A82" s="28" t="s">
        <v>93</v>
      </c>
      <c r="B82" s="24"/>
      <c r="C82" s="27"/>
      <c r="D82" s="24"/>
      <c r="E82" s="24"/>
      <c r="F82" s="27">
        <f t="shared" si="6"/>
        <v>0</v>
      </c>
      <c r="G82" s="27">
        <f t="shared" si="7"/>
        <v>1200</v>
      </c>
      <c r="H82" s="9">
        <f t="shared" ref="H82:H86" si="8">+G82-F82</f>
        <v>1200</v>
      </c>
      <c r="I82" s="24"/>
      <c r="J82" s="24"/>
      <c r="K82" s="24"/>
      <c r="L82" s="24"/>
      <c r="M82" s="24"/>
      <c r="N82" s="24"/>
      <c r="O82" s="24"/>
    </row>
    <row r="83" spans="1:15" x14ac:dyDescent="0.35">
      <c r="A83" s="28" t="s">
        <v>94</v>
      </c>
      <c r="B83" s="24"/>
      <c r="C83" s="27"/>
      <c r="D83" s="24"/>
      <c r="E83" s="24"/>
      <c r="F83" s="27">
        <f t="shared" si="6"/>
        <v>0</v>
      </c>
      <c r="G83" s="27">
        <f t="shared" si="7"/>
        <v>1200</v>
      </c>
      <c r="H83" s="9">
        <f t="shared" si="8"/>
        <v>1200</v>
      </c>
      <c r="I83" s="24"/>
      <c r="J83" s="24"/>
      <c r="K83" s="24"/>
      <c r="L83" s="24"/>
      <c r="M83" s="24"/>
      <c r="N83" s="24"/>
      <c r="O83" s="24"/>
    </row>
    <row r="84" spans="1:15" x14ac:dyDescent="0.35">
      <c r="A84" s="28" t="s">
        <v>355</v>
      </c>
      <c r="B84" s="24"/>
      <c r="C84" s="27"/>
      <c r="D84" s="24"/>
      <c r="E84" s="24"/>
      <c r="F84" s="27">
        <f t="shared" si="6"/>
        <v>350</v>
      </c>
      <c r="G84" s="27">
        <f t="shared" si="7"/>
        <v>1600</v>
      </c>
      <c r="H84" s="9">
        <f t="shared" si="8"/>
        <v>1250</v>
      </c>
      <c r="I84" s="24"/>
      <c r="J84" s="24"/>
      <c r="K84" s="24"/>
      <c r="L84" s="24"/>
      <c r="M84" s="24"/>
      <c r="N84" s="24"/>
      <c r="O84" s="24"/>
    </row>
    <row r="85" spans="1:15" x14ac:dyDescent="0.35">
      <c r="A85" s="25" t="s">
        <v>354</v>
      </c>
      <c r="B85" s="24"/>
      <c r="C85" s="27"/>
      <c r="D85" s="24"/>
      <c r="E85" s="24"/>
      <c r="F85" s="27">
        <f t="shared" si="6"/>
        <v>0</v>
      </c>
      <c r="G85" s="27">
        <f t="shared" si="7"/>
        <v>1000</v>
      </c>
      <c r="H85" s="9">
        <f t="shared" si="8"/>
        <v>1000</v>
      </c>
      <c r="I85" s="24"/>
      <c r="J85" s="24"/>
      <c r="K85" s="24"/>
      <c r="L85" s="24"/>
      <c r="M85" s="24"/>
      <c r="N85" s="24"/>
      <c r="O85" s="24"/>
    </row>
    <row r="86" spans="1:15" x14ac:dyDescent="0.35">
      <c r="A86" s="25"/>
      <c r="B86" s="24"/>
      <c r="C86" s="27"/>
      <c r="D86" s="24"/>
      <c r="E86" s="24"/>
      <c r="F86" s="24"/>
      <c r="G86" s="27"/>
      <c r="H86" s="22">
        <f t="shared" si="8"/>
        <v>0</v>
      </c>
      <c r="I86" s="24"/>
      <c r="J86" s="24"/>
      <c r="K86" s="24"/>
      <c r="L86" s="24"/>
      <c r="M86" s="24"/>
      <c r="N86" s="24"/>
      <c r="O86" s="24"/>
    </row>
    <row r="87" spans="1:15" x14ac:dyDescent="0.35">
      <c r="A87" s="25"/>
      <c r="B87" s="24"/>
      <c r="C87" s="27"/>
      <c r="D87" s="24"/>
      <c r="E87" s="24"/>
      <c r="F87" s="27">
        <f>SUM(F69:F86)</f>
        <v>2771.95</v>
      </c>
      <c r="G87" s="27">
        <f>SUM(G69:G86)</f>
        <v>64541.860000000008</v>
      </c>
      <c r="H87" s="27">
        <f>SUM(H69:H85)-H73-H78</f>
        <v>61769.910000000011</v>
      </c>
      <c r="I87" s="24"/>
      <c r="J87" s="24"/>
      <c r="K87" s="24"/>
      <c r="L87" s="24"/>
      <c r="M87" s="24"/>
      <c r="N87" s="24"/>
      <c r="O87" s="24"/>
    </row>
    <row r="88" spans="1:15" x14ac:dyDescent="0.35">
      <c r="A88" s="28"/>
      <c r="B88" s="24"/>
      <c r="C88" s="24"/>
      <c r="D88" s="24"/>
      <c r="E88" s="24"/>
      <c r="F88" s="24"/>
      <c r="G88" s="24"/>
      <c r="H88" s="27"/>
      <c r="I88" s="24"/>
      <c r="J88" s="24"/>
      <c r="K88" s="24"/>
      <c r="L88" s="24"/>
      <c r="M88" s="24"/>
      <c r="N88" s="24"/>
      <c r="O88" s="24"/>
    </row>
    <row r="89" spans="1:15" x14ac:dyDescent="0.35">
      <c r="A89" s="28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</row>
    <row r="90" spans="1:15" x14ac:dyDescent="0.35">
      <c r="A90" s="28"/>
      <c r="B90" s="24"/>
      <c r="C90" s="27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</row>
    <row r="91" spans="1:15" x14ac:dyDescent="0.35">
      <c r="A91" s="24"/>
      <c r="B91" s="24"/>
      <c r="C91" s="27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</row>
    <row r="92" spans="1:15" x14ac:dyDescent="0.35">
      <c r="A92" s="44"/>
      <c r="B92" s="24"/>
      <c r="C92" s="27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</row>
    <row r="93" spans="1:15" x14ac:dyDescent="0.35">
      <c r="A93" s="22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</row>
    <row r="94" spans="1:15" x14ac:dyDescent="0.35">
      <c r="A94" s="40"/>
      <c r="B94" s="45"/>
      <c r="C94" s="46"/>
      <c r="D94" s="46"/>
      <c r="E94" s="46"/>
      <c r="F94" s="22"/>
      <c r="G94" s="24"/>
      <c r="H94" s="24"/>
      <c r="I94" s="24"/>
      <c r="J94" s="24"/>
      <c r="K94" s="24"/>
      <c r="L94" s="24"/>
      <c r="M94" s="24"/>
      <c r="N94" s="24"/>
      <c r="O94" s="24"/>
    </row>
    <row r="95" spans="1:15" x14ac:dyDescent="0.35">
      <c r="A95" s="22"/>
      <c r="B95" s="22"/>
      <c r="C95" s="22"/>
      <c r="D95" s="22"/>
      <c r="E95" s="22"/>
      <c r="F95" s="22"/>
      <c r="G95" s="24"/>
      <c r="H95" s="24"/>
      <c r="I95" s="24"/>
      <c r="J95" s="24"/>
      <c r="K95" s="24"/>
      <c r="L95" s="24"/>
      <c r="M95" s="24"/>
      <c r="N95" s="24"/>
      <c r="O95" s="24"/>
    </row>
    <row r="96" spans="1:15" x14ac:dyDescent="0.35">
      <c r="B96" s="22"/>
      <c r="C96" s="22"/>
      <c r="D96" s="22"/>
      <c r="E96" s="22"/>
      <c r="F96" s="22"/>
      <c r="G96" s="24"/>
      <c r="H96" s="24"/>
      <c r="I96" s="24"/>
      <c r="J96" s="24"/>
      <c r="K96" s="24"/>
      <c r="L96" s="24"/>
      <c r="M96" s="24"/>
      <c r="N96" s="24"/>
      <c r="O96" s="24"/>
    </row>
    <row r="97" spans="2:15" x14ac:dyDescent="0.35">
      <c r="B97" s="22"/>
      <c r="C97" s="22"/>
      <c r="D97" s="22"/>
      <c r="E97" s="22"/>
      <c r="F97" s="22"/>
      <c r="H97" s="24"/>
      <c r="L97" s="24"/>
      <c r="M97" s="24"/>
      <c r="N97" s="24"/>
      <c r="O97" s="24"/>
    </row>
    <row r="98" spans="2:15" x14ac:dyDescent="0.35">
      <c r="L98" s="24"/>
      <c r="M98" s="24"/>
      <c r="N98" s="24"/>
      <c r="O98" s="24"/>
    </row>
    <row r="99" spans="2:15" x14ac:dyDescent="0.35">
      <c r="L99" s="24"/>
      <c r="M99" s="24"/>
      <c r="N99" s="24"/>
      <c r="O99" s="24"/>
    </row>
    <row r="100" spans="2:15" x14ac:dyDescent="0.35">
      <c r="L100" s="24"/>
      <c r="M100" s="24"/>
      <c r="N100" s="24"/>
      <c r="O100" s="24"/>
    </row>
    <row r="101" spans="2:15" x14ac:dyDescent="0.35">
      <c r="L101" s="24"/>
      <c r="M101" s="24"/>
      <c r="N101" s="24"/>
      <c r="O101" s="24"/>
    </row>
    <row r="102" spans="2:15" x14ac:dyDescent="0.35">
      <c r="L102" s="24"/>
      <c r="M102" s="24"/>
      <c r="N102" s="24"/>
      <c r="O102" s="24"/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&amp;C&amp;"-,Bold"CHESTERTON PARISH COUNCIL - PAYMENTS AND RECEIPTS - APRIL 2022 TO MARCH 2023
DEPOSIT ACCOUNTS (RESERVES)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CCAD2-BB15-487A-8D78-586CF789B157}">
  <dimension ref="A1:O34"/>
  <sheetViews>
    <sheetView view="pageLayout" topLeftCell="A7" zoomScaleNormal="100" workbookViewId="0">
      <selection activeCell="F22" sqref="F22"/>
    </sheetView>
  </sheetViews>
  <sheetFormatPr defaultRowHeight="14.5" x14ac:dyDescent="0.35"/>
  <cols>
    <col min="1" max="1" width="12.54296875" style="24" customWidth="1"/>
    <col min="2" max="2" width="6.1796875" style="25" customWidth="1"/>
    <col min="3" max="14" width="7.453125" style="24" customWidth="1"/>
    <col min="15" max="15" width="8.7265625" style="24"/>
  </cols>
  <sheetData>
    <row r="1" spans="1:15" s="1" customFormat="1" x14ac:dyDescent="0.35">
      <c r="A1" s="21" t="s">
        <v>66</v>
      </c>
      <c r="B1" s="21" t="s">
        <v>319</v>
      </c>
      <c r="C1" s="23">
        <v>44652</v>
      </c>
      <c r="D1" s="23">
        <v>44682</v>
      </c>
      <c r="E1" s="23">
        <v>44713</v>
      </c>
      <c r="F1" s="23">
        <v>44743</v>
      </c>
      <c r="G1" s="23">
        <v>44774</v>
      </c>
      <c r="H1" s="23">
        <v>44805</v>
      </c>
      <c r="I1" s="23">
        <v>44835</v>
      </c>
      <c r="J1" s="23">
        <v>44866</v>
      </c>
      <c r="K1" s="23">
        <v>44896</v>
      </c>
      <c r="L1" s="23">
        <v>44927</v>
      </c>
      <c r="M1" s="23">
        <v>44958</v>
      </c>
      <c r="N1" s="23">
        <v>44986</v>
      </c>
      <c r="O1" s="21" t="s">
        <v>9</v>
      </c>
    </row>
    <row r="2" spans="1:15" s="1" customFormat="1" x14ac:dyDescent="0.35">
      <c r="A2" s="21"/>
      <c r="B2" s="21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1"/>
    </row>
    <row r="3" spans="1:15" x14ac:dyDescent="0.35">
      <c r="A3" s="21"/>
      <c r="B3" s="21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1"/>
    </row>
    <row r="4" spans="1:15" x14ac:dyDescent="0.35">
      <c r="A4" s="21"/>
      <c r="B4" s="21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7">
        <f>SUM(B4:N4)</f>
        <v>0</v>
      </c>
    </row>
    <row r="5" spans="1:15" x14ac:dyDescent="0.35">
      <c r="A5" s="34" t="s">
        <v>112</v>
      </c>
      <c r="B5" s="77"/>
      <c r="O5" s="9"/>
    </row>
    <row r="6" spans="1:15" x14ac:dyDescent="0.35">
      <c r="A6" s="24" t="s">
        <v>321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7" spans="1:15" x14ac:dyDescent="0.35">
      <c r="A7" s="24" t="s">
        <v>323</v>
      </c>
      <c r="C7" s="27">
        <v>65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>
        <f>SUM(B7:N7)</f>
        <v>65</v>
      </c>
    </row>
    <row r="8" spans="1:15" x14ac:dyDescent="0.35">
      <c r="A8" s="24" t="s">
        <v>323</v>
      </c>
      <c r="C8" s="27"/>
      <c r="D8" s="27">
        <v>250</v>
      </c>
      <c r="E8" s="27"/>
      <c r="F8" s="27"/>
      <c r="G8" s="27"/>
      <c r="H8" s="27"/>
      <c r="I8" s="27"/>
      <c r="J8" s="27"/>
      <c r="K8" s="27"/>
      <c r="L8" s="27"/>
      <c r="M8" s="27"/>
      <c r="N8" s="27"/>
      <c r="O8" s="24">
        <f>SUM(B8:N8)</f>
        <v>250</v>
      </c>
    </row>
    <row r="9" spans="1:15" x14ac:dyDescent="0.35"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1"/>
    </row>
    <row r="10" spans="1:15" x14ac:dyDescent="0.35">
      <c r="A10" s="22" t="s">
        <v>95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9">
        <f>SUM(O4:O9)</f>
        <v>315</v>
      </c>
    </row>
    <row r="11" spans="1:15" x14ac:dyDescent="0.35"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9"/>
    </row>
    <row r="12" spans="1:15" x14ac:dyDescent="0.35">
      <c r="O12" s="27"/>
    </row>
    <row r="13" spans="1:15" x14ac:dyDescent="0.35">
      <c r="A13" s="34" t="s">
        <v>113</v>
      </c>
      <c r="B13" s="21" t="s">
        <v>319</v>
      </c>
      <c r="C13" s="23">
        <v>44652</v>
      </c>
      <c r="D13" s="23">
        <v>44682</v>
      </c>
      <c r="E13" s="23">
        <v>44713</v>
      </c>
      <c r="F13" s="23">
        <v>44743</v>
      </c>
      <c r="G13" s="23">
        <v>44774</v>
      </c>
      <c r="H13" s="23">
        <v>44805</v>
      </c>
      <c r="I13" s="23">
        <v>44835</v>
      </c>
      <c r="J13" s="23">
        <v>44866</v>
      </c>
      <c r="K13" s="23">
        <v>44896</v>
      </c>
      <c r="L13" s="23">
        <v>44927</v>
      </c>
      <c r="M13" s="23">
        <v>44958</v>
      </c>
      <c r="N13" s="23">
        <v>44986</v>
      </c>
      <c r="O13" s="18" t="s">
        <v>9</v>
      </c>
    </row>
    <row r="14" spans="1:15" x14ac:dyDescent="0.35">
      <c r="B14" s="28">
        <v>774.99</v>
      </c>
      <c r="C14" s="27">
        <v>774.99</v>
      </c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9">
        <f>SUM(C14:N14)</f>
        <v>774.99</v>
      </c>
    </row>
    <row r="15" spans="1:15" x14ac:dyDescent="0.35">
      <c r="A15" s="24" t="s">
        <v>320</v>
      </c>
      <c r="B15" s="28"/>
      <c r="C15" s="27">
        <v>65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>
        <f t="shared" ref="O15:O20" si="0">SUM(B15:N15)</f>
        <v>65</v>
      </c>
    </row>
    <row r="16" spans="1:15" x14ac:dyDescent="0.35">
      <c r="A16" s="24" t="s">
        <v>320</v>
      </c>
      <c r="B16" s="28"/>
      <c r="C16" s="27"/>
      <c r="D16" s="27">
        <v>250</v>
      </c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>
        <f t="shared" si="0"/>
        <v>250</v>
      </c>
    </row>
    <row r="17" spans="1:15" x14ac:dyDescent="0.35">
      <c r="A17" s="24" t="s">
        <v>322</v>
      </c>
      <c r="B17" s="28"/>
      <c r="C17" s="27"/>
      <c r="D17" s="27"/>
      <c r="E17" s="27">
        <v>829.96</v>
      </c>
      <c r="F17" s="27"/>
      <c r="G17" s="27"/>
      <c r="H17" s="27"/>
      <c r="I17" s="27"/>
      <c r="J17" s="27"/>
      <c r="K17" s="27"/>
      <c r="L17" s="27"/>
      <c r="M17" s="27"/>
      <c r="N17" s="27"/>
      <c r="O17" s="27">
        <f t="shared" si="0"/>
        <v>829.96</v>
      </c>
    </row>
    <row r="18" spans="1:15" x14ac:dyDescent="0.35">
      <c r="A18" s="24" t="s">
        <v>110</v>
      </c>
      <c r="B18" s="28"/>
      <c r="C18" s="27"/>
      <c r="D18" s="27"/>
      <c r="E18" s="27">
        <v>0.01</v>
      </c>
      <c r="F18" s="27"/>
      <c r="G18" s="27"/>
      <c r="H18" s="27"/>
      <c r="I18" s="27"/>
      <c r="J18" s="27"/>
      <c r="K18" s="27"/>
      <c r="L18" s="27"/>
      <c r="M18" s="27"/>
      <c r="N18" s="27"/>
      <c r="O18" s="27">
        <f t="shared" si="0"/>
        <v>0.01</v>
      </c>
    </row>
    <row r="19" spans="1:15" x14ac:dyDescent="0.35">
      <c r="A19" s="24" t="s">
        <v>358</v>
      </c>
      <c r="B19" s="28"/>
      <c r="C19" s="27"/>
      <c r="D19" s="27"/>
      <c r="E19" s="27"/>
      <c r="F19" s="27">
        <v>360</v>
      </c>
      <c r="G19" s="27"/>
      <c r="H19" s="27"/>
      <c r="I19" s="27"/>
      <c r="J19" s="27"/>
      <c r="K19" s="27"/>
      <c r="L19" s="27"/>
      <c r="M19" s="27"/>
      <c r="N19" s="27"/>
      <c r="O19" s="27">
        <f t="shared" si="0"/>
        <v>360</v>
      </c>
    </row>
    <row r="20" spans="1:15" x14ac:dyDescent="0.35">
      <c r="A20" s="24" t="s">
        <v>359</v>
      </c>
      <c r="B20" s="28"/>
      <c r="C20" s="27"/>
      <c r="D20" s="27"/>
      <c r="E20" s="27"/>
      <c r="F20" s="27">
        <v>774.99</v>
      </c>
      <c r="G20" s="27"/>
      <c r="H20" s="27"/>
      <c r="I20" s="27"/>
      <c r="J20" s="27"/>
      <c r="K20" s="27"/>
      <c r="L20" s="27"/>
      <c r="M20" s="27"/>
      <c r="N20" s="27"/>
      <c r="O20" s="27">
        <f t="shared" si="0"/>
        <v>774.99</v>
      </c>
    </row>
    <row r="21" spans="1:15" x14ac:dyDescent="0.35">
      <c r="B21" s="28"/>
      <c r="C21" s="27"/>
      <c r="D21" s="27"/>
      <c r="E21" s="27"/>
      <c r="F21" s="27"/>
      <c r="G21" s="27" t="s">
        <v>4</v>
      </c>
      <c r="H21" s="27"/>
      <c r="I21" s="27"/>
      <c r="J21" s="27"/>
      <c r="K21" s="27"/>
      <c r="L21" s="27"/>
      <c r="M21" s="27"/>
      <c r="N21" s="27"/>
      <c r="O21" s="9">
        <f>SUM(O15:O20)</f>
        <v>2279.96</v>
      </c>
    </row>
    <row r="22" spans="1:15" x14ac:dyDescent="0.35">
      <c r="B22" s="28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9"/>
    </row>
    <row r="23" spans="1:15" x14ac:dyDescent="0.35">
      <c r="B23" s="28"/>
      <c r="C23" s="27"/>
      <c r="D23" s="27"/>
      <c r="E23" s="27"/>
      <c r="F23" s="27"/>
      <c r="G23" s="27"/>
      <c r="H23" s="27"/>
      <c r="I23" s="27"/>
      <c r="J23" s="27"/>
      <c r="K23" s="27"/>
      <c r="L23" s="27" t="s">
        <v>125</v>
      </c>
      <c r="M23" s="27"/>
      <c r="N23" s="27"/>
      <c r="O23" s="9">
        <f>$O$21</f>
        <v>2279.96</v>
      </c>
    </row>
    <row r="24" spans="1:15" x14ac:dyDescent="0.35">
      <c r="B24" s="28"/>
      <c r="C24" s="27"/>
      <c r="D24" s="27"/>
      <c r="E24" s="27"/>
      <c r="F24" s="27"/>
      <c r="G24" s="27"/>
      <c r="H24" s="27"/>
      <c r="I24" s="27"/>
      <c r="J24" s="27"/>
      <c r="K24" s="27"/>
      <c r="L24" s="27" t="s">
        <v>126</v>
      </c>
      <c r="M24" s="27"/>
      <c r="N24" s="27"/>
      <c r="O24" s="9">
        <f>$O$10</f>
        <v>315</v>
      </c>
    </row>
    <row r="25" spans="1:15" x14ac:dyDescent="0.35">
      <c r="B25" s="28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</row>
    <row r="26" spans="1:15" x14ac:dyDescent="0.35">
      <c r="B26" s="28"/>
      <c r="C26" s="27"/>
      <c r="D26" s="27"/>
      <c r="E26" s="27"/>
      <c r="F26" s="27"/>
      <c r="G26" s="27"/>
      <c r="H26" s="27"/>
      <c r="I26" s="27"/>
      <c r="J26" s="27"/>
      <c r="K26" s="27"/>
      <c r="L26" s="9" t="s">
        <v>68</v>
      </c>
      <c r="M26" s="9"/>
      <c r="N26" s="9"/>
      <c r="O26" s="9">
        <f>+O23-O24</f>
        <v>1964.96</v>
      </c>
    </row>
    <row r="27" spans="1:15" x14ac:dyDescent="0.35">
      <c r="B27" s="28"/>
      <c r="C27" s="27"/>
      <c r="D27" s="27"/>
      <c r="E27" s="27"/>
      <c r="F27" s="27"/>
      <c r="G27" s="27"/>
      <c r="H27" s="27"/>
      <c r="I27" s="27"/>
      <c r="J27" s="27"/>
      <c r="K27" s="27"/>
      <c r="L27" s="9" t="s">
        <v>111</v>
      </c>
      <c r="M27" s="9"/>
      <c r="N27" s="9"/>
      <c r="O27" s="9">
        <v>1964.96</v>
      </c>
    </row>
    <row r="28" spans="1:15" x14ac:dyDescent="0.35">
      <c r="B28" s="28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1:15" x14ac:dyDescent="0.35">
      <c r="B29" s="28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</row>
    <row r="30" spans="1:15" x14ac:dyDescent="0.35">
      <c r="B30" s="28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1:15" x14ac:dyDescent="0.35">
      <c r="B31" s="28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x14ac:dyDescent="0.35">
      <c r="L32" s="27"/>
      <c r="M32" s="27"/>
      <c r="N32" s="27"/>
    </row>
    <row r="33" spans="12:14" x14ac:dyDescent="0.35">
      <c r="L33" s="27"/>
      <c r="M33" s="27"/>
      <c r="N33" s="27"/>
    </row>
    <row r="34" spans="12:14" x14ac:dyDescent="0.35">
      <c r="L34" s="27"/>
      <c r="M34" s="27"/>
      <c r="N34" s="27"/>
    </row>
  </sheetData>
  <printOptions gridLines="1"/>
  <pageMargins left="0.7" right="0.7" top="0.75" bottom="0.75" header="0.3" footer="0.3"/>
  <pageSetup paperSize="9" orientation="landscape" r:id="rId1"/>
  <headerFooter>
    <oddHeader>&amp;CCHESTERTON PARISH COUNCIL  - PAYMENTS AND RECEIPTS - APRIL 2022 TO MARCH 2023
PAVILION ACCOUNT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1529846959E34EA074EF5AC7BD9F34" ma:contentTypeVersion="4" ma:contentTypeDescription="Create a new document." ma:contentTypeScope="" ma:versionID="73ae43c9d580a2f3c9645b2181de14da">
  <xsd:schema xmlns:xsd="http://www.w3.org/2001/XMLSchema" xmlns:xs="http://www.w3.org/2001/XMLSchema" xmlns:p="http://schemas.microsoft.com/office/2006/metadata/properties" xmlns:ns3="0d20d470-7813-4561-ad8d-ee887515c3fc" targetNamespace="http://schemas.microsoft.com/office/2006/metadata/properties" ma:root="true" ma:fieldsID="9b371eee74e54062b83c88a98672cafe" ns3:_="">
    <xsd:import namespace="0d20d470-7813-4561-ad8d-ee887515c3f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20d470-7813-4561-ad8d-ee887515c3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0C22E2-36F6-4356-B928-5AB68FDF41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F5C0FB-AD5A-4FAD-97EB-A08D4BCE491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d20d470-7813-4561-ad8d-ee887515c3f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71BE192-FEE9-4594-A11B-985E214072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20d470-7813-4561-ad8d-ee887515c3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Analysis</vt:lpstr>
      <vt:lpstr>Summary</vt:lpstr>
      <vt:lpstr>VAT claim apr</vt:lpstr>
      <vt:lpstr>VAT to June</vt:lpstr>
      <vt:lpstr>Inv incl VAT</vt:lpstr>
      <vt:lpstr>Inv excl VAT</vt:lpstr>
      <vt:lpstr>Deposit-reserves</vt:lpstr>
      <vt:lpstr>Pavilion Ac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White</dc:creator>
  <cp:keywords/>
  <dc:description/>
  <cp:lastModifiedBy>Parish Clerk</cp:lastModifiedBy>
  <cp:revision/>
  <cp:lastPrinted>2022-08-03T10:34:17Z</cp:lastPrinted>
  <dcterms:created xsi:type="dcterms:W3CDTF">2021-11-18T18:07:29Z</dcterms:created>
  <dcterms:modified xsi:type="dcterms:W3CDTF">2022-09-14T10:13:06Z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0x010100A91529846959E34EA074EF5AC7BD9F34</vt:lpwstr>
  </property>
</Properties>
</file>