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estertonparishcouncil-my.sharepoint.com/personal/clerk_chestertonparishcouncil_org_uk/Documents/Finance/Asset Register/"/>
    </mc:Choice>
  </mc:AlternateContent>
  <xr:revisionPtr revIDLastSave="39" documentId="8_{756BB1A5-09FD-4C2C-AC10-1740AD7E4C71}" xr6:coauthVersionLast="46" xr6:coauthVersionMax="46" xr10:uidLastSave="{2D702269-56C8-4CD9-9348-4C466AB92828}"/>
  <bookViews>
    <workbookView xWindow="-108" yWindow="-108" windowWidth="16608" windowHeight="8832" xr2:uid="{229C48A8-54E6-4A93-9F78-B8CF393CF2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75" i="1" l="1"/>
  <c r="U75" i="1"/>
  <c r="H109" i="1"/>
  <c r="G109" i="1"/>
  <c r="G128" i="1" l="1"/>
  <c r="S54" i="1" l="1"/>
  <c r="T54" i="1" s="1"/>
  <c r="U54" i="1" s="1"/>
  <c r="T74" i="1"/>
  <c r="U74" i="1" s="1"/>
  <c r="J105" i="1" l="1"/>
  <c r="F120" i="1" l="1"/>
  <c r="G120" i="1" s="1"/>
  <c r="H120" i="1" s="1"/>
  <c r="F117" i="1"/>
  <c r="G117" i="1" s="1"/>
  <c r="H117" i="1" s="1"/>
  <c r="F116" i="1"/>
  <c r="G116" i="1" s="1"/>
  <c r="H116" i="1" s="1"/>
  <c r="F115" i="1"/>
  <c r="G115" i="1" s="1"/>
  <c r="H115" i="1" s="1"/>
  <c r="S96" i="1"/>
  <c r="T96" i="1" s="1"/>
  <c r="U96" i="1" s="1"/>
  <c r="S95" i="1"/>
  <c r="T95" i="1" s="1"/>
  <c r="U95" i="1" s="1"/>
  <c r="S94" i="1"/>
  <c r="T94" i="1" s="1"/>
  <c r="U94" i="1" s="1"/>
  <c r="S93" i="1"/>
  <c r="T93" i="1" s="1"/>
  <c r="U93" i="1" s="1"/>
  <c r="S92" i="1"/>
  <c r="T92" i="1" s="1"/>
  <c r="U92" i="1" s="1"/>
  <c r="S91" i="1"/>
  <c r="T91" i="1" s="1"/>
  <c r="U91" i="1" s="1"/>
  <c r="S90" i="1"/>
  <c r="T90" i="1" s="1"/>
  <c r="U90" i="1" s="1"/>
  <c r="S89" i="1"/>
  <c r="T89" i="1" s="1"/>
  <c r="U89" i="1" s="1"/>
  <c r="S88" i="1"/>
  <c r="T88" i="1" s="1"/>
  <c r="U88" i="1" s="1"/>
  <c r="S87" i="1"/>
  <c r="T87" i="1" s="1"/>
  <c r="U87" i="1" s="1"/>
  <c r="S86" i="1"/>
  <c r="T86" i="1" s="1"/>
  <c r="U86" i="1" s="1"/>
  <c r="S85" i="1"/>
  <c r="T85" i="1" s="1"/>
  <c r="U85" i="1" s="1"/>
  <c r="S84" i="1"/>
  <c r="T84" i="1" s="1"/>
  <c r="U84" i="1" s="1"/>
  <c r="S83" i="1"/>
  <c r="T83" i="1" s="1"/>
  <c r="U83" i="1" s="1"/>
  <c r="S82" i="1"/>
  <c r="T82" i="1" s="1"/>
  <c r="U82" i="1" s="1"/>
  <c r="S81" i="1"/>
  <c r="T81" i="1" s="1"/>
  <c r="U81" i="1" s="1"/>
  <c r="S79" i="1"/>
  <c r="T79" i="1" s="1"/>
  <c r="U79" i="1" s="1"/>
  <c r="S78" i="1"/>
  <c r="T78" i="1" s="1"/>
  <c r="U78" i="1" s="1"/>
  <c r="S77" i="1"/>
  <c r="T77" i="1" s="1"/>
  <c r="U77" i="1" s="1"/>
  <c r="S73" i="1"/>
  <c r="T73" i="1" s="1"/>
  <c r="U73" i="1" s="1"/>
  <c r="S72" i="1"/>
  <c r="T72" i="1" s="1"/>
  <c r="U72" i="1" s="1"/>
  <c r="S71" i="1"/>
  <c r="T71" i="1" s="1"/>
  <c r="U71" i="1" s="1"/>
  <c r="S70" i="1"/>
  <c r="T70" i="1" s="1"/>
  <c r="U70" i="1" s="1"/>
  <c r="S69" i="1"/>
  <c r="T69" i="1" s="1"/>
  <c r="U69" i="1" s="1"/>
  <c r="S68" i="1"/>
  <c r="T68" i="1" s="1"/>
  <c r="U68" i="1" s="1"/>
  <c r="S66" i="1"/>
  <c r="T66" i="1" s="1"/>
  <c r="U66" i="1" s="1"/>
  <c r="S65" i="1"/>
  <c r="T65" i="1" s="1"/>
  <c r="U65" i="1" s="1"/>
  <c r="S64" i="1"/>
  <c r="S63" i="1"/>
  <c r="T63" i="1" s="1"/>
  <c r="U63" i="1" s="1"/>
  <c r="S62" i="1"/>
  <c r="T62" i="1" s="1"/>
  <c r="U62" i="1" s="1"/>
  <c r="S59" i="1"/>
  <c r="T59" i="1" s="1"/>
  <c r="U59" i="1" s="1"/>
  <c r="S58" i="1"/>
  <c r="T58" i="1" s="1"/>
  <c r="U58" i="1" s="1"/>
  <c r="S57" i="1"/>
  <c r="T57" i="1" s="1"/>
  <c r="U57" i="1" s="1"/>
  <c r="S56" i="1"/>
  <c r="T56" i="1" s="1"/>
  <c r="U56" i="1" s="1"/>
  <c r="S55" i="1"/>
  <c r="T55" i="1" s="1"/>
  <c r="U55" i="1" s="1"/>
  <c r="S53" i="1"/>
  <c r="T53" i="1" s="1"/>
  <c r="U53" i="1" s="1"/>
  <c r="S51" i="1"/>
  <c r="T51" i="1" s="1"/>
  <c r="U51" i="1" s="1"/>
  <c r="S50" i="1"/>
  <c r="T50" i="1" s="1"/>
  <c r="U50" i="1" s="1"/>
  <c r="S49" i="1"/>
  <c r="T49" i="1" s="1"/>
  <c r="U49" i="1" s="1"/>
  <c r="S46" i="1"/>
  <c r="T46" i="1" s="1"/>
  <c r="U46" i="1" s="1"/>
  <c r="S45" i="1"/>
  <c r="T45" i="1" s="1"/>
  <c r="U45" i="1" s="1"/>
  <c r="S44" i="1"/>
  <c r="T44" i="1" s="1"/>
  <c r="U44" i="1" s="1"/>
  <c r="S43" i="1"/>
  <c r="T43" i="1" s="1"/>
  <c r="U43" i="1" s="1"/>
  <c r="S39" i="1"/>
  <c r="T39" i="1" s="1"/>
  <c r="U39" i="1" s="1"/>
  <c r="S38" i="1"/>
  <c r="T38" i="1" s="1"/>
  <c r="U38" i="1" s="1"/>
  <c r="S37" i="1"/>
  <c r="T37" i="1" s="1"/>
  <c r="U37" i="1" s="1"/>
  <c r="S36" i="1"/>
  <c r="T36" i="1" s="1"/>
  <c r="U36" i="1" s="1"/>
  <c r="S35" i="1"/>
  <c r="T35" i="1" s="1"/>
  <c r="U35" i="1" s="1"/>
  <c r="S34" i="1"/>
  <c r="T34" i="1" s="1"/>
  <c r="U34" i="1" s="1"/>
  <c r="S33" i="1"/>
  <c r="T33" i="1" s="1"/>
  <c r="U33" i="1" s="1"/>
  <c r="S32" i="1"/>
  <c r="T32" i="1" s="1"/>
  <c r="U32" i="1" s="1"/>
  <c r="S31" i="1"/>
  <c r="T31" i="1" s="1"/>
  <c r="U31" i="1" s="1"/>
  <c r="S30" i="1"/>
  <c r="T30" i="1" s="1"/>
  <c r="U30" i="1" s="1"/>
  <c r="S29" i="1"/>
  <c r="T29" i="1" s="1"/>
  <c r="U29" i="1" s="1"/>
  <c r="S28" i="1"/>
  <c r="T28" i="1" s="1"/>
  <c r="U28" i="1" s="1"/>
  <c r="S25" i="1"/>
  <c r="T25" i="1" s="1"/>
  <c r="U25" i="1" s="1"/>
  <c r="S24" i="1"/>
  <c r="T24" i="1" s="1"/>
  <c r="U24" i="1" s="1"/>
  <c r="S23" i="1"/>
  <c r="T23" i="1" s="1"/>
  <c r="U23" i="1" s="1"/>
  <c r="S21" i="1"/>
  <c r="T21" i="1" s="1"/>
  <c r="U21" i="1" s="1"/>
  <c r="S17" i="1"/>
  <c r="T17" i="1" s="1"/>
  <c r="U17" i="1" s="1"/>
  <c r="S16" i="1"/>
  <c r="T16" i="1" s="1"/>
  <c r="U16" i="1" s="1"/>
  <c r="S15" i="1"/>
  <c r="T15" i="1" s="1"/>
  <c r="U15" i="1" s="1"/>
  <c r="S14" i="1"/>
  <c r="T14" i="1" s="1"/>
  <c r="U14" i="1" s="1"/>
  <c r="S6" i="1"/>
  <c r="S105" i="1" l="1"/>
  <c r="F123" i="1" s="1"/>
  <c r="T6" i="1"/>
  <c r="R105" i="1"/>
  <c r="E123" i="1" s="1"/>
  <c r="E112" i="1"/>
  <c r="E109" i="1"/>
  <c r="E113" i="1"/>
  <c r="E114" i="1"/>
  <c r="E111" i="1"/>
  <c r="F111" i="1" s="1"/>
  <c r="G111" i="1" s="1"/>
  <c r="H111" i="1" s="1"/>
  <c r="E110" i="1"/>
  <c r="E108" i="1"/>
  <c r="H105" i="1"/>
  <c r="T105" i="1" l="1"/>
  <c r="U6" i="1"/>
  <c r="U105" i="1" s="1"/>
  <c r="F110" i="1"/>
  <c r="F114" i="1"/>
  <c r="G114" i="1" s="1"/>
  <c r="H114" i="1" s="1"/>
  <c r="F108" i="1"/>
  <c r="F113" i="1"/>
  <c r="G113" i="1" s="1"/>
  <c r="H113" i="1" s="1"/>
  <c r="E119" i="1"/>
  <c r="E121" i="1" s="1"/>
  <c r="Q105" i="1"/>
  <c r="P105" i="1"/>
  <c r="O105" i="1"/>
  <c r="N105" i="1"/>
  <c r="M105" i="1"/>
  <c r="L45" i="1"/>
  <c r="L51" i="1"/>
  <c r="L10" i="1"/>
  <c r="L9" i="1"/>
  <c r="L8" i="1"/>
  <c r="L12" i="1"/>
  <c r="L14" i="1"/>
  <c r="L48" i="1"/>
  <c r="L50" i="1"/>
  <c r="L49" i="1"/>
  <c r="L44" i="1"/>
  <c r="L43" i="1"/>
  <c r="L42" i="1"/>
  <c r="L27" i="1"/>
  <c r="L26" i="1"/>
  <c r="L25" i="1"/>
  <c r="L24" i="1"/>
  <c r="L23" i="1"/>
  <c r="L22" i="1"/>
  <c r="L21" i="1"/>
  <c r="L20" i="1"/>
  <c r="L19" i="1"/>
  <c r="L7" i="1"/>
  <c r="G123" i="1" l="1"/>
  <c r="H123" i="1"/>
  <c r="G108" i="1"/>
  <c r="F119" i="1"/>
  <c r="F121" i="1" s="1"/>
  <c r="L105" i="1"/>
  <c r="G119" i="1" l="1"/>
  <c r="G121" i="1" s="1"/>
  <c r="H108" i="1"/>
  <c r="H119" i="1" s="1"/>
  <c r="H121" i="1" s="1"/>
</calcChain>
</file>

<file path=xl/sharedStrings.xml><?xml version="1.0" encoding="utf-8"?>
<sst xmlns="http://schemas.openxmlformats.org/spreadsheetml/2006/main" count="315" uniqueCount="138">
  <si>
    <t>Cost or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</si>
  <si>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</si>
  <si>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</si>
  <si>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</si>
  <si>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</si>
  <si>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</si>
  <si>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</si>
  <si>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</si>
  <si>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</si>
  <si>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Estimate</t>
  </si>
  <si>
    <t>Insurance</t>
  </si>
  <si>
    <t>Category</t>
  </si>
  <si>
    <t>Opening Balances</t>
  </si>
  <si>
    <t xml:space="preserve"> </t>
  </si>
  <si>
    <t>Village Hall</t>
  </si>
  <si>
    <t>Buildings</t>
  </si>
  <si>
    <t>Insured by Village Hall Policy for</t>
  </si>
  <si>
    <t>Held under Trust. Deed in Safe</t>
  </si>
  <si>
    <t>Notice Board</t>
  </si>
  <si>
    <t>Allotments</t>
  </si>
  <si>
    <t>NOT INSURED value £20k+</t>
  </si>
  <si>
    <t>***</t>
  </si>
  <si>
    <t xml:space="preserve"> Deed in Safe</t>
  </si>
  <si>
    <t>Allotment gates &amp; fencing</t>
  </si>
  <si>
    <t>Dog Bins</t>
  </si>
  <si>
    <t>Other</t>
  </si>
  <si>
    <t>Water Troughs</t>
  </si>
  <si>
    <t>Allotment pitch markers</t>
  </si>
  <si>
    <t>Playing Field</t>
  </si>
  <si>
    <t xml:space="preserve">  Deed held by HMG</t>
  </si>
  <si>
    <t>T Stewart upright poles</t>
  </si>
  <si>
    <t>other</t>
  </si>
  <si>
    <t>2 Benches</t>
  </si>
  <si>
    <t>Gates</t>
  </si>
  <si>
    <t>Playing Field SIGN</t>
  </si>
  <si>
    <t>Bench seat</t>
  </si>
  <si>
    <t>Protective Fencing</t>
  </si>
  <si>
    <t>Infant Play equipment</t>
  </si>
  <si>
    <t>Aerial Runway</t>
  </si>
  <si>
    <t>Birds Nest Swing and seat</t>
  </si>
  <si>
    <t>Outdoor fitness package</t>
  </si>
  <si>
    <t>Whirlwind rotator</t>
  </si>
  <si>
    <t>Cradle Seat swing</t>
  </si>
  <si>
    <t>Litter Bin</t>
  </si>
  <si>
    <t>Rota Bounce</t>
  </si>
  <si>
    <t>Scramble Net</t>
  </si>
  <si>
    <t>Board Rider</t>
  </si>
  <si>
    <t>Bus Shelter</t>
  </si>
  <si>
    <t>Bignell End Green</t>
  </si>
  <si>
    <t>Red Cow Green</t>
  </si>
  <si>
    <t>Alchester Rd/adj old brown house lane chicane</t>
  </si>
  <si>
    <t>2005/6 Additions</t>
  </si>
  <si>
    <t>Safe</t>
  </si>
  <si>
    <t>Notice Board 3 Bignell Green</t>
  </si>
  <si>
    <t>Add All Risks</t>
  </si>
  <si>
    <t>2009/10</t>
  </si>
  <si>
    <t>White Gates Red Cow road &amp; A4095 Golf Course End</t>
  </si>
  <si>
    <t>Add Impact only</t>
  </si>
  <si>
    <t>2010/11</t>
  </si>
  <si>
    <t>Pavilion</t>
  </si>
  <si>
    <t xml:space="preserve"> Deed held by HMG</t>
  </si>
  <si>
    <t xml:space="preserve">Chairs &amp; Tables </t>
  </si>
  <si>
    <t>Defibrilator</t>
  </si>
  <si>
    <t>Chairs &amp; Trolly</t>
  </si>
  <si>
    <t>Kitchen Units</t>
  </si>
  <si>
    <t>Blinds</t>
  </si>
  <si>
    <t>Floodlights</t>
  </si>
  <si>
    <t xml:space="preserve">Bench </t>
  </si>
  <si>
    <t xml:space="preserve">Defibrilator </t>
  </si>
  <si>
    <t>School</t>
  </si>
  <si>
    <t xml:space="preserve">Footpath Gates &amp; Stile </t>
  </si>
  <si>
    <t>Bignal</t>
  </si>
  <si>
    <t>Short Mat Bowls</t>
  </si>
  <si>
    <t>Community Centre</t>
  </si>
  <si>
    <t>Numatic Floor Scrubber</t>
  </si>
  <si>
    <t>Beko Electric Hob HIC64102</t>
  </si>
  <si>
    <t>Beko Electric Oven OIM25503X</t>
  </si>
  <si>
    <t>Beko Dishwasher DW603</t>
  </si>
  <si>
    <t>Table Tennis Tables (3)</t>
  </si>
  <si>
    <t>Audio &amp; Video Projection System</t>
  </si>
  <si>
    <t>Stacking Chairs</t>
  </si>
  <si>
    <t>Childrens Chairs and tables</t>
  </si>
  <si>
    <t>Floor Scrubber</t>
  </si>
  <si>
    <t>Picnic Tables x 2</t>
  </si>
  <si>
    <t>Emergency lighting</t>
  </si>
  <si>
    <t>Table Tennis Tablesx2</t>
  </si>
  <si>
    <t>Notice Case</t>
  </si>
  <si>
    <t>Henry Hoover</t>
  </si>
  <si>
    <t>Large outdoor mail box</t>
  </si>
  <si>
    <t>Defibrilator &amp; Cabinet</t>
  </si>
  <si>
    <t>Misc</t>
  </si>
  <si>
    <t>Speed Gun</t>
  </si>
  <si>
    <t>Coun E Nix</t>
  </si>
  <si>
    <t>Asus Laptop</t>
  </si>
  <si>
    <t>CC Booking Clerk</t>
  </si>
  <si>
    <t>HP Printer</t>
  </si>
  <si>
    <t>Parish Office</t>
  </si>
  <si>
    <t>Green Lane</t>
  </si>
  <si>
    <t>2 draw filing cabinet</t>
  </si>
  <si>
    <t>Apple i phone</t>
  </si>
  <si>
    <t>Clerk</t>
  </si>
  <si>
    <t>HP Laptop &amp; Mouse</t>
  </si>
  <si>
    <t>Under desk storage unit</t>
  </si>
  <si>
    <t>Alchester Park Junior Play equipment</t>
  </si>
  <si>
    <t>Gates and Fences</t>
  </si>
  <si>
    <t>Sports &amp; Office Equipment</t>
  </si>
  <si>
    <t>Outside Equipment</t>
  </si>
  <si>
    <t>Playground Equipment</t>
  </si>
  <si>
    <t>Street Furniture</t>
  </si>
  <si>
    <t>Pavilion Contents</t>
  </si>
  <si>
    <t>Audio Equipment</t>
  </si>
  <si>
    <t>Com Centre Contents</t>
  </si>
  <si>
    <t>Com Centre Build</t>
  </si>
  <si>
    <t>Pavilion Build</t>
  </si>
  <si>
    <t>Total</t>
  </si>
  <si>
    <t>Proxy</t>
  </si>
  <si>
    <t>Prof 16.9.15</t>
  </si>
  <si>
    <t>01.04.05</t>
  </si>
  <si>
    <t>Solicitor deeds ueld Under Trust</t>
  </si>
  <si>
    <t xml:space="preserve">Village Hall </t>
  </si>
  <si>
    <t>RFO</t>
  </si>
  <si>
    <t xml:space="preserve">  </t>
  </si>
  <si>
    <t>2019/20</t>
  </si>
  <si>
    <t>add 3%</t>
  </si>
  <si>
    <t>W/O 18/19</t>
  </si>
  <si>
    <t>2020/21</t>
  </si>
  <si>
    <t>add %</t>
  </si>
  <si>
    <t>2019/20Generator</t>
  </si>
  <si>
    <t xml:space="preserve">W/O </t>
  </si>
  <si>
    <t>Audley Gardens</t>
  </si>
  <si>
    <t>Add Notice Board</t>
  </si>
  <si>
    <t>Add generator</t>
  </si>
  <si>
    <t>Less Speed Camera</t>
  </si>
  <si>
    <t>Office printer</t>
  </si>
  <si>
    <t>Office safe</t>
  </si>
  <si>
    <t>needs changing</t>
  </si>
  <si>
    <t>2021/22</t>
  </si>
  <si>
    <t>Printer 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</si>
</sst>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Arial"/>
      <family val="2"/>
    </font>
    <font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5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CC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9" fontId="0" fillId="0" borderId="0" xfId="0" applyNumberFormat="1"/>
    <xf numFmtId="0" fontId="6" fillId="0" borderId="0" xfId="0" applyFont="1" applyAlignment="1">
      <alignment horizontal="center"/>
    </xf>
    <xf numFmtId="0" fontId="7" fillId="0" borderId="0" xfId="0" applyFont="1"/>
    <xf numFmtId="0" fontId="0" fillId="2" borderId="0" xfId="0" applyFill="1"/>
    <xf numFmtId="0" fontId="5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6" borderId="0" xfId="0" applyFont="1" applyFill="1"/>
    <xf numFmtId="0" fontId="0" fillId="7" borderId="0" xfId="0" applyFill="1"/>
    <xf numFmtId="0" fontId="0" fillId="8" borderId="0" xfId="0" applyFill="1"/>
    <xf numFmtId="0" fontId="1" fillId="0" borderId="0" xfId="0" applyFont="1"/>
    <xf numFmtId="0" fontId="0" fillId="9" borderId="0" xfId="0" applyFill="1"/>
    <xf numFmtId="0" fontId="7" fillId="2" borderId="0" xfId="0" applyFont="1" applyFill="1"/>
    <xf numFmtId="1" fontId="5" fillId="0" borderId="0" xfId="0" applyNumberFormat="1" applyFont="1"/>
    <xf numFmtId="1" fontId="0" fillId="0" borderId="0" xfId="0" applyNumberFormat="1"/>
    <xf numFmtId="0" fontId="8" fillId="0" borderId="0" xfId="0" applyFont="1"/>
    <xf numFmtId="0" fontId="9" fillId="0" borderId="0" xfId="0" applyFont="1"/>
    <xf numFmtId="0" fontId="0" fillId="0" borderId="0" xfId="0" applyFont="1"/>
    <xf numFmtId="1" fontId="4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1" fontId="1" fillId="0" borderId="0" xfId="0" applyNumberFormat="1" applyFont="1"/>
    <xf numFmtId="1" fontId="7" fillId="3" borderId="0" xfId="0" applyNumberFormat="1" applyFont="1" applyFill="1"/>
    <xf numFmtId="1" fontId="0" fillId="7" borderId="0" xfId="0" applyNumberFormat="1" applyFill="1"/>
    <xf numFmtId="1" fontId="0" fillId="4" borderId="0" xfId="0" applyNumberFormat="1" applyFill="1"/>
    <xf numFmtId="1" fontId="0" fillId="6" borderId="0" xfId="0" applyNumberFormat="1" applyFill="1"/>
    <xf numFmtId="1" fontId="0" fillId="2" borderId="0" xfId="0" applyNumberFormat="1" applyFill="1"/>
    <xf numFmtId="1" fontId="0" fillId="8" borderId="0" xfId="0" applyNumberFormat="1" applyFill="1"/>
    <xf numFmtId="1" fontId="0" fillId="10" borderId="0" xfId="0" applyNumberFormat="1" applyFill="1"/>
    <xf numFmtId="1" fontId="0" fillId="3" borderId="0" xfId="0" applyNumberFormat="1" applyFill="1"/>
    <xf numFmtId="1" fontId="13" fillId="8" borderId="0" xfId="0" applyNumberFormat="1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11" borderId="0" xfId="0" applyNumberFormat="1" applyFill="1"/>
    <xf numFmtId="0" fontId="14" fillId="0" borderId="0" xfId="0" applyFont="1" applyAlignment="1">
      <alignment horizontal="center"/>
    </xf>
    <xf numFmtId="1" fontId="8" fillId="0" borderId="0" xfId="0" applyNumberFormat="1" applyFont="1"/>
    <xf numFmtId="0" fontId="0" fillId="10" borderId="0" xfId="0" applyFill="1"/>
    <xf numFmtId="1" fontId="1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7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8" borderId="0" xfId="0" applyNumberFormat="1" applyFill="1" applyAlignment="1">
      <alignment horizontal="center"/>
    </xf>
    <xf numFmtId="1" fontId="0" fillId="10" borderId="0" xfId="0" applyNumberFormat="1" applyFill="1" applyAlignment="1">
      <alignment horizontal="center"/>
    </xf>
    <xf numFmtId="1" fontId="0" fillId="11" borderId="0" xfId="0" applyNumberFormat="1" applyFill="1" applyAlignment="1">
      <alignment horizontal="center"/>
    </xf>
    <xf numFmtId="0" fontId="15" fillId="0" borderId="0" xfId="0" applyFont="1" applyAlignment="1">
      <alignment horizontal="center"/>
    </xf>
    <xf numFmtId="1" fontId="8" fillId="2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center"/>
    </xf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B5E02-8296-44D3-A080-A6CA79F54359}">
  <dimension ref="A1:U128"/>
  <sheetViews>
    <sheetView tabSelected="1" view="pageLayout" topLeftCell="C1" zoomScale="97" zoomScaleNormal="100" zoomScalePageLayoutView="97" workbookViewId="0">
      <selection activeCell="U4" sqref="U4"/>
    </sheetView>
  </sheetViews>
  <sheetFormatPr defaultRowHeight="14.4" x14ac:dyDescent="0.3"/>
  <cols>
    <col min="1" max="1" width="7.44140625" customWidth="1"/>
    <col min="4" max="4" width="8.6640625" customWidth="1"/>
    <col min="7" max="7" width="8.6640625" style="41"/>
    <col min="8" max="8" width="14.109375" customWidth="1"/>
    <col min="9" max="9" width="6.88671875" customWidth="1"/>
    <col min="10" max="10" width="8.109375" customWidth="1"/>
    <col min="11" max="11" width="8.6640625" style="41"/>
    <col min="12" max="14" width="0.5546875" customWidth="1"/>
    <col min="15" max="15" width="0.33203125" customWidth="1"/>
    <col min="16" max="16" width="0.5546875" hidden="1" customWidth="1"/>
    <col min="17" max="17" width="14.5546875" hidden="1" customWidth="1"/>
    <col min="18" max="18" width="0" hidden="1" customWidth="1"/>
    <col min="19" max="19" width="10.44140625" style="21" customWidth="1"/>
    <col min="20" max="20" width="8.6640625" style="21"/>
    <col min="21" max="21" width="10.77734375" bestFit="1" customWidth="1"/>
  </cols>
  <sheetData>
    <row r="1" spans="1:21" x14ac:dyDescent="0.3">
      <c r="A1" s="1"/>
      <c r="B1" s="1"/>
      <c r="C1" s="1"/>
      <c r="D1" s="1"/>
      <c r="E1" s="1"/>
      <c r="F1" s="1"/>
      <c r="G1" s="39"/>
      <c r="H1" s="3" t="s">
        <v>0</v>
      </c>
      <c r="J1" t="s">
        <v>1</v>
      </c>
      <c r="L1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  <c r="S1" s="25" t="s">
        <v>122</v>
      </c>
      <c r="T1" s="25" t="s">
        <v>125</v>
      </c>
      <c r="U1" s="61" t="s">
        <v>136</v>
      </c>
    </row>
    <row r="2" spans="1:21" x14ac:dyDescent="0.3">
      <c r="A2" s="1"/>
      <c r="B2" s="1"/>
      <c r="C2" s="1"/>
      <c r="D2" s="1"/>
      <c r="E2" s="1"/>
      <c r="F2" s="1"/>
      <c r="G2" s="39" t="s">
        <v>10</v>
      </c>
      <c r="H2" s="3" t="s">
        <v>9</v>
      </c>
      <c r="J2" t="s">
        <v>10</v>
      </c>
      <c r="L2" t="s">
        <v>10</v>
      </c>
      <c r="M2" s="2" t="s">
        <v>10</v>
      </c>
      <c r="N2" s="2" t="s">
        <v>10</v>
      </c>
      <c r="O2" s="2" t="s">
        <v>10</v>
      </c>
      <c r="P2" s="2" t="s">
        <v>10</v>
      </c>
      <c r="Q2" s="2" t="s">
        <v>10</v>
      </c>
      <c r="R2" s="2" t="s">
        <v>10</v>
      </c>
      <c r="S2" s="25" t="s">
        <v>10</v>
      </c>
      <c r="T2" s="25" t="s">
        <v>10</v>
      </c>
      <c r="U2" s="25" t="s">
        <v>10</v>
      </c>
    </row>
    <row r="3" spans="1:21" x14ac:dyDescent="0.3">
      <c r="A3" s="1"/>
      <c r="B3" s="1"/>
      <c r="C3" s="1"/>
      <c r="D3" s="1"/>
      <c r="E3" s="1"/>
      <c r="F3" s="1"/>
      <c r="G3" s="39" t="s">
        <v>11</v>
      </c>
      <c r="H3" s="4"/>
      <c r="U3" s="21"/>
    </row>
    <row r="4" spans="1:21" x14ac:dyDescent="0.3">
      <c r="A4" s="1" t="s">
        <v>12</v>
      </c>
      <c r="B4" s="1"/>
      <c r="C4" s="1"/>
      <c r="D4" s="1"/>
      <c r="E4" s="1"/>
      <c r="F4" s="1"/>
      <c r="G4" s="39"/>
      <c r="H4" s="4" t="s">
        <v>13</v>
      </c>
      <c r="L4" s="5">
        <v>0.03</v>
      </c>
      <c r="M4" s="5">
        <v>0.03</v>
      </c>
      <c r="N4" s="5">
        <v>0.03</v>
      </c>
      <c r="O4" s="5">
        <v>0.03</v>
      </c>
      <c r="P4" s="5">
        <v>0.03</v>
      </c>
      <c r="Q4" s="5">
        <v>0.03</v>
      </c>
      <c r="R4" s="5">
        <v>0.03</v>
      </c>
      <c r="S4" s="21" t="s">
        <v>123</v>
      </c>
      <c r="T4" s="21" t="s">
        <v>126</v>
      </c>
      <c r="U4" s="21" t="s">
        <v>126</v>
      </c>
    </row>
    <row r="5" spans="1:21" x14ac:dyDescent="0.3">
      <c r="A5" s="1"/>
      <c r="B5" s="1"/>
      <c r="C5" s="1"/>
      <c r="D5" s="1"/>
      <c r="E5" s="1"/>
      <c r="F5" s="1"/>
      <c r="G5" s="39"/>
      <c r="H5" s="4" t="s">
        <v>13</v>
      </c>
      <c r="U5" s="21"/>
    </row>
    <row r="6" spans="1:21" x14ac:dyDescent="0.3">
      <c r="A6" s="1"/>
      <c r="B6" s="1" t="s">
        <v>119</v>
      </c>
      <c r="C6" s="1"/>
      <c r="D6" s="27" t="s">
        <v>17</v>
      </c>
      <c r="E6" s="1"/>
      <c r="F6" s="1"/>
      <c r="G6" s="40" t="s">
        <v>15</v>
      </c>
      <c r="H6" s="6" t="s">
        <v>13</v>
      </c>
      <c r="L6" t="s">
        <v>16</v>
      </c>
      <c r="O6" s="7">
        <v>262880</v>
      </c>
      <c r="P6" s="7">
        <v>262880</v>
      </c>
      <c r="Q6" s="7">
        <v>270766</v>
      </c>
      <c r="R6" s="7">
        <v>278889</v>
      </c>
      <c r="S6" s="21">
        <f>+R6*103/100</f>
        <v>287255.67</v>
      </c>
      <c r="T6" s="21">
        <f>+S6*103/100</f>
        <v>295873.34009999997</v>
      </c>
      <c r="U6" s="21">
        <f>+T6*103/100</f>
        <v>304749.54030300002</v>
      </c>
    </row>
    <row r="7" spans="1:21" x14ac:dyDescent="0.3">
      <c r="A7" t="s">
        <v>117</v>
      </c>
      <c r="B7" t="s">
        <v>18</v>
      </c>
      <c r="G7" s="41">
        <v>3</v>
      </c>
      <c r="H7">
        <v>0</v>
      </c>
      <c r="J7">
        <v>0</v>
      </c>
      <c r="K7" s="45" t="s">
        <v>124</v>
      </c>
      <c r="L7">
        <f>J7*1.03</f>
        <v>0</v>
      </c>
      <c r="M7">
        <v>636</v>
      </c>
      <c r="N7">
        <v>655</v>
      </c>
      <c r="O7">
        <v>674</v>
      </c>
      <c r="P7" s="8">
        <v>694</v>
      </c>
      <c r="Q7" s="8">
        <v>715</v>
      </c>
      <c r="R7" s="8">
        <v>0</v>
      </c>
      <c r="S7" s="8">
        <v>0</v>
      </c>
      <c r="T7" s="34">
        <v>0</v>
      </c>
      <c r="U7" s="34">
        <v>0</v>
      </c>
    </row>
    <row r="8" spans="1:21" x14ac:dyDescent="0.3">
      <c r="B8" t="s">
        <v>50</v>
      </c>
      <c r="L8">
        <f>J8*1.03</f>
        <v>0</v>
      </c>
      <c r="S8" s="21" t="s">
        <v>13</v>
      </c>
      <c r="U8" s="21"/>
    </row>
    <row r="9" spans="1:21" x14ac:dyDescent="0.3">
      <c r="A9" s="2" t="s">
        <v>51</v>
      </c>
      <c r="B9" s="24"/>
      <c r="L9">
        <f>J9*1.03</f>
        <v>0</v>
      </c>
      <c r="S9" s="21" t="s">
        <v>13</v>
      </c>
      <c r="U9" s="21"/>
    </row>
    <row r="10" spans="1:21" x14ac:dyDescent="0.3">
      <c r="B10" t="s">
        <v>52</v>
      </c>
      <c r="G10" s="41" t="s">
        <v>25</v>
      </c>
      <c r="H10">
        <v>300</v>
      </c>
      <c r="J10">
        <v>0</v>
      </c>
      <c r="K10" s="45" t="s">
        <v>124</v>
      </c>
      <c r="L10">
        <f>J10*1.03</f>
        <v>0</v>
      </c>
      <c r="M10">
        <v>371</v>
      </c>
      <c r="N10">
        <v>382</v>
      </c>
      <c r="O10">
        <v>393</v>
      </c>
      <c r="P10" s="15">
        <v>404</v>
      </c>
      <c r="Q10" s="15">
        <v>416</v>
      </c>
      <c r="R10" s="15">
        <v>428</v>
      </c>
      <c r="S10" s="31">
        <v>0</v>
      </c>
      <c r="T10" s="31">
        <v>0</v>
      </c>
      <c r="U10" s="31">
        <v>0</v>
      </c>
    </row>
    <row r="11" spans="1:21" x14ac:dyDescent="0.3">
      <c r="S11" s="21" t="s">
        <v>13</v>
      </c>
      <c r="U11" s="21"/>
    </row>
    <row r="12" spans="1:21" x14ac:dyDescent="0.3">
      <c r="A12" t="s">
        <v>117</v>
      </c>
      <c r="B12" s="26" t="s">
        <v>19</v>
      </c>
      <c r="D12" s="27" t="s">
        <v>22</v>
      </c>
      <c r="G12" s="41">
        <v>1</v>
      </c>
      <c r="H12" s="9">
        <v>5000</v>
      </c>
      <c r="J12">
        <v>0</v>
      </c>
      <c r="L12">
        <f>J12*1.03</f>
        <v>0</v>
      </c>
      <c r="R12" t="s">
        <v>21</v>
      </c>
      <c r="S12" s="21" t="s">
        <v>13</v>
      </c>
      <c r="U12" s="21"/>
    </row>
    <row r="13" spans="1:21" x14ac:dyDescent="0.3">
      <c r="B13" s="26"/>
      <c r="D13" t="s">
        <v>20</v>
      </c>
      <c r="H13" s="9"/>
      <c r="S13" s="21" t="s">
        <v>13</v>
      </c>
      <c r="U13" s="21"/>
    </row>
    <row r="14" spans="1:21" x14ac:dyDescent="0.3">
      <c r="B14" t="s">
        <v>23</v>
      </c>
      <c r="G14" s="41">
        <v>2</v>
      </c>
      <c r="H14">
        <v>2000</v>
      </c>
      <c r="J14">
        <v>2750</v>
      </c>
      <c r="L14">
        <f>J14*1.03</f>
        <v>2832.5</v>
      </c>
      <c r="M14">
        <v>2917</v>
      </c>
      <c r="N14">
        <v>3004</v>
      </c>
      <c r="O14">
        <v>3094</v>
      </c>
      <c r="P14" s="10">
        <v>3186</v>
      </c>
      <c r="Q14" s="10">
        <v>3281</v>
      </c>
      <c r="R14" s="10">
        <v>3379</v>
      </c>
      <c r="S14" s="37">
        <f t="shared" ref="S14:S70" si="0">+R14*103/100</f>
        <v>3480.37</v>
      </c>
      <c r="T14" s="37">
        <f t="shared" ref="T14:U17" si="1">+S14*103/100</f>
        <v>3584.7810999999997</v>
      </c>
      <c r="U14" s="37">
        <f t="shared" si="1"/>
        <v>3692.324533</v>
      </c>
    </row>
    <row r="15" spans="1:21" x14ac:dyDescent="0.3">
      <c r="A15" s="2" t="s">
        <v>3</v>
      </c>
      <c r="B15" s="28" t="s">
        <v>24</v>
      </c>
      <c r="G15" s="40" t="s">
        <v>25</v>
      </c>
      <c r="H15">
        <v>375</v>
      </c>
      <c r="M15">
        <v>375</v>
      </c>
      <c r="N15">
        <v>386</v>
      </c>
      <c r="O15">
        <v>397</v>
      </c>
      <c r="P15" s="11">
        <v>408</v>
      </c>
      <c r="Q15" s="11">
        <v>420</v>
      </c>
      <c r="R15" s="11">
        <v>432</v>
      </c>
      <c r="S15" s="32">
        <f t="shared" si="0"/>
        <v>444.96</v>
      </c>
      <c r="T15" s="32">
        <f t="shared" si="1"/>
        <v>458.30879999999996</v>
      </c>
      <c r="U15" s="32">
        <f t="shared" si="1"/>
        <v>472.05806399999994</v>
      </c>
    </row>
    <row r="16" spans="1:21" x14ac:dyDescent="0.3">
      <c r="B16" s="2" t="s">
        <v>26</v>
      </c>
      <c r="G16" s="41" t="s">
        <v>25</v>
      </c>
      <c r="H16">
        <v>580</v>
      </c>
      <c r="N16">
        <v>580</v>
      </c>
      <c r="O16">
        <v>597</v>
      </c>
      <c r="P16" s="11">
        <v>614</v>
      </c>
      <c r="Q16" s="11">
        <v>632</v>
      </c>
      <c r="R16" s="11">
        <v>651</v>
      </c>
      <c r="S16" s="32">
        <f t="shared" si="0"/>
        <v>670.53</v>
      </c>
      <c r="T16" s="32">
        <f t="shared" si="1"/>
        <v>690.64589999999998</v>
      </c>
      <c r="U16" s="32">
        <f t="shared" si="1"/>
        <v>711.36527699999988</v>
      </c>
    </row>
    <row r="17" spans="1:21" x14ac:dyDescent="0.3">
      <c r="A17" t="s">
        <v>8</v>
      </c>
      <c r="B17" s="2" t="s">
        <v>27</v>
      </c>
      <c r="G17" s="41" t="s">
        <v>25</v>
      </c>
      <c r="H17">
        <v>560</v>
      </c>
      <c r="Q17" s="12"/>
      <c r="R17" s="11">
        <v>560</v>
      </c>
      <c r="S17" s="32">
        <f t="shared" si="0"/>
        <v>576.79999999999995</v>
      </c>
      <c r="T17" s="32">
        <f t="shared" si="1"/>
        <v>594.10399999999993</v>
      </c>
      <c r="U17" s="32">
        <f t="shared" si="1"/>
        <v>611.92711999999995</v>
      </c>
    </row>
    <row r="18" spans="1:21" x14ac:dyDescent="0.3">
      <c r="S18" s="21" t="s">
        <v>13</v>
      </c>
      <c r="U18" s="21"/>
    </row>
    <row r="19" spans="1:21" x14ac:dyDescent="0.3">
      <c r="A19" t="s">
        <v>117</v>
      </c>
      <c r="B19" s="26" t="s">
        <v>28</v>
      </c>
      <c r="D19" s="23" t="s">
        <v>29</v>
      </c>
      <c r="G19" s="41">
        <v>1</v>
      </c>
      <c r="H19" s="9">
        <v>5000</v>
      </c>
      <c r="J19">
        <v>0</v>
      </c>
      <c r="L19">
        <f t="shared" ref="L19:L27" si="2">J19*1.03</f>
        <v>0</v>
      </c>
      <c r="R19" t="s">
        <v>21</v>
      </c>
      <c r="S19" s="21" t="s">
        <v>13</v>
      </c>
      <c r="U19" s="21"/>
    </row>
    <row r="20" spans="1:21" x14ac:dyDescent="0.3">
      <c r="D20" t="s">
        <v>20</v>
      </c>
      <c r="H20" s="9"/>
      <c r="L20">
        <f t="shared" si="2"/>
        <v>0</v>
      </c>
      <c r="S20" s="21" t="s">
        <v>13</v>
      </c>
      <c r="U20" s="21"/>
    </row>
    <row r="21" spans="1:21" x14ac:dyDescent="0.3">
      <c r="B21" t="s">
        <v>30</v>
      </c>
      <c r="G21" s="41" t="s">
        <v>31</v>
      </c>
      <c r="H21">
        <v>300</v>
      </c>
      <c r="J21">
        <v>1000</v>
      </c>
      <c r="L21">
        <f t="shared" si="2"/>
        <v>1030</v>
      </c>
      <c r="M21">
        <v>1060</v>
      </c>
      <c r="N21">
        <v>1091</v>
      </c>
      <c r="O21">
        <v>1122</v>
      </c>
      <c r="P21" s="13">
        <v>1155</v>
      </c>
      <c r="Q21" s="13">
        <v>1190</v>
      </c>
      <c r="R21" s="13">
        <v>1226</v>
      </c>
      <c r="S21" s="33">
        <f t="shared" si="0"/>
        <v>1262.78</v>
      </c>
      <c r="T21" s="33">
        <f>+S21*103/100</f>
        <v>1300.6633999999999</v>
      </c>
      <c r="U21" s="33">
        <f>+T21*103/100</f>
        <v>1339.6833019999999</v>
      </c>
    </row>
    <row r="22" spans="1:21" x14ac:dyDescent="0.3">
      <c r="L22">
        <f t="shared" si="2"/>
        <v>0</v>
      </c>
      <c r="S22" s="21" t="s">
        <v>13</v>
      </c>
      <c r="U22" s="21"/>
    </row>
    <row r="23" spans="1:21" x14ac:dyDescent="0.3">
      <c r="B23" t="s">
        <v>32</v>
      </c>
      <c r="G23" s="41">
        <v>3</v>
      </c>
      <c r="H23">
        <v>650</v>
      </c>
      <c r="J23">
        <v>800</v>
      </c>
      <c r="L23">
        <f t="shared" si="2"/>
        <v>824</v>
      </c>
      <c r="M23">
        <v>848</v>
      </c>
      <c r="N23">
        <v>873</v>
      </c>
      <c r="O23">
        <v>899</v>
      </c>
      <c r="P23" s="8">
        <v>925</v>
      </c>
      <c r="Q23" s="8">
        <v>953</v>
      </c>
      <c r="R23" s="8">
        <v>981</v>
      </c>
      <c r="S23" s="34">
        <f t="shared" si="0"/>
        <v>1010.43</v>
      </c>
      <c r="T23" s="34">
        <f t="shared" ref="T23:U25" si="3">+S23*103/100</f>
        <v>1040.7429</v>
      </c>
      <c r="U23" s="34">
        <f t="shared" si="3"/>
        <v>1071.965187</v>
      </c>
    </row>
    <row r="24" spans="1:21" x14ac:dyDescent="0.3">
      <c r="B24" t="s">
        <v>33</v>
      </c>
      <c r="G24" s="41">
        <v>2</v>
      </c>
      <c r="H24">
        <v>750</v>
      </c>
      <c r="J24">
        <v>750</v>
      </c>
      <c r="L24">
        <f t="shared" si="2"/>
        <v>772.5</v>
      </c>
      <c r="M24">
        <v>795</v>
      </c>
      <c r="N24">
        <v>818</v>
      </c>
      <c r="O24">
        <v>842</v>
      </c>
      <c r="P24" s="10">
        <v>867</v>
      </c>
      <c r="Q24" s="10">
        <v>893</v>
      </c>
      <c r="R24" s="10">
        <v>920</v>
      </c>
      <c r="S24" s="37">
        <f t="shared" si="0"/>
        <v>947.6</v>
      </c>
      <c r="T24" s="37">
        <f t="shared" si="3"/>
        <v>976.02800000000002</v>
      </c>
      <c r="U24" s="37">
        <f t="shared" si="3"/>
        <v>1005.30884</v>
      </c>
    </row>
    <row r="25" spans="1:21" x14ac:dyDescent="0.3">
      <c r="B25" t="s">
        <v>34</v>
      </c>
      <c r="G25" s="41" t="s">
        <v>31</v>
      </c>
      <c r="H25">
        <v>650</v>
      </c>
      <c r="J25">
        <v>750</v>
      </c>
      <c r="L25">
        <f t="shared" si="2"/>
        <v>772.5</v>
      </c>
      <c r="M25">
        <v>795</v>
      </c>
      <c r="N25">
        <v>818</v>
      </c>
      <c r="O25">
        <v>842</v>
      </c>
      <c r="P25" s="8">
        <v>867</v>
      </c>
      <c r="Q25" s="8">
        <v>893</v>
      </c>
      <c r="R25" s="8">
        <v>920</v>
      </c>
      <c r="S25" s="34">
        <f t="shared" si="0"/>
        <v>947.6</v>
      </c>
      <c r="T25" s="34">
        <f t="shared" si="3"/>
        <v>976.02800000000002</v>
      </c>
      <c r="U25" s="34">
        <f t="shared" si="3"/>
        <v>1005.30884</v>
      </c>
    </row>
    <row r="26" spans="1:21" x14ac:dyDescent="0.3">
      <c r="L26">
        <f t="shared" si="2"/>
        <v>0</v>
      </c>
      <c r="S26" s="21" t="s">
        <v>13</v>
      </c>
      <c r="U26" s="21"/>
    </row>
    <row r="27" spans="1:21" x14ac:dyDescent="0.3">
      <c r="B27" t="s">
        <v>35</v>
      </c>
      <c r="G27" s="41">
        <v>3</v>
      </c>
      <c r="H27">
        <v>0</v>
      </c>
      <c r="J27">
        <v>400</v>
      </c>
      <c r="K27" s="41" t="s">
        <v>128</v>
      </c>
      <c r="L27">
        <f t="shared" si="2"/>
        <v>412</v>
      </c>
      <c r="M27">
        <v>424</v>
      </c>
      <c r="N27">
        <v>436</v>
      </c>
      <c r="O27">
        <v>449</v>
      </c>
      <c r="P27" s="8">
        <v>462</v>
      </c>
      <c r="Q27" s="8">
        <v>476</v>
      </c>
      <c r="R27" s="8">
        <v>0</v>
      </c>
      <c r="S27" s="34">
        <v>0</v>
      </c>
      <c r="T27" s="34">
        <v>0</v>
      </c>
      <c r="U27" s="34">
        <v>0</v>
      </c>
    </row>
    <row r="28" spans="1:21" x14ac:dyDescent="0.3">
      <c r="A28" t="s">
        <v>5</v>
      </c>
      <c r="B28" s="2" t="s">
        <v>36</v>
      </c>
      <c r="G28" s="41">
        <v>2</v>
      </c>
      <c r="H28">
        <v>1</v>
      </c>
      <c r="I28" t="s">
        <v>115</v>
      </c>
      <c r="O28">
        <v>10300</v>
      </c>
      <c r="P28" s="10">
        <v>10300</v>
      </c>
      <c r="Q28" s="10">
        <v>10609</v>
      </c>
      <c r="R28" s="10">
        <v>10927</v>
      </c>
      <c r="S28" s="37">
        <f t="shared" si="0"/>
        <v>11254.81</v>
      </c>
      <c r="T28" s="37">
        <f t="shared" ref="T28:U39" si="4">+S28*103/100</f>
        <v>11592.454299999999</v>
      </c>
      <c r="U28" s="37">
        <f t="shared" si="4"/>
        <v>11940.227929000001</v>
      </c>
    </row>
    <row r="29" spans="1:21" x14ac:dyDescent="0.3">
      <c r="B29" s="2" t="s">
        <v>37</v>
      </c>
      <c r="G29" s="41" t="s">
        <v>25</v>
      </c>
      <c r="H29">
        <v>1</v>
      </c>
      <c r="I29" t="s">
        <v>115</v>
      </c>
      <c r="O29">
        <v>16000</v>
      </c>
      <c r="P29" s="13">
        <v>16000</v>
      </c>
      <c r="Q29" s="13">
        <v>16480</v>
      </c>
      <c r="R29" s="13">
        <v>16974</v>
      </c>
      <c r="S29" s="33">
        <f t="shared" si="0"/>
        <v>17483.22</v>
      </c>
      <c r="T29" s="33">
        <f t="shared" si="4"/>
        <v>18007.7166</v>
      </c>
      <c r="U29" s="33">
        <f t="shared" si="4"/>
        <v>18547.948098000001</v>
      </c>
    </row>
    <row r="30" spans="1:21" x14ac:dyDescent="0.3">
      <c r="A30" t="s">
        <v>6</v>
      </c>
      <c r="B30" s="2" t="s">
        <v>38</v>
      </c>
      <c r="G30" s="41" t="s">
        <v>25</v>
      </c>
      <c r="H30">
        <v>1</v>
      </c>
      <c r="I30" t="s">
        <v>115</v>
      </c>
      <c r="P30" s="13">
        <v>5585</v>
      </c>
      <c r="Q30" s="13">
        <v>5585</v>
      </c>
      <c r="R30" s="13">
        <v>5752</v>
      </c>
      <c r="S30" s="33">
        <f t="shared" si="0"/>
        <v>5924.56</v>
      </c>
      <c r="T30" s="33">
        <f t="shared" si="4"/>
        <v>6102.2968000000001</v>
      </c>
      <c r="U30" s="33">
        <f t="shared" si="4"/>
        <v>6285.3657039999998</v>
      </c>
    </row>
    <row r="31" spans="1:21" x14ac:dyDescent="0.3">
      <c r="B31" s="2" t="s">
        <v>39</v>
      </c>
      <c r="G31" s="41" t="s">
        <v>25</v>
      </c>
      <c r="H31">
        <v>1</v>
      </c>
      <c r="I31" t="s">
        <v>115</v>
      </c>
      <c r="P31" s="13">
        <v>2600</v>
      </c>
      <c r="Q31" s="13">
        <v>2600</v>
      </c>
      <c r="R31" s="13">
        <v>2678</v>
      </c>
      <c r="S31" s="33">
        <f t="shared" si="0"/>
        <v>2758.34</v>
      </c>
      <c r="T31" s="33">
        <f t="shared" si="4"/>
        <v>2841.0902000000001</v>
      </c>
      <c r="U31" s="33">
        <f t="shared" si="4"/>
        <v>2926.3229059999999</v>
      </c>
    </row>
    <row r="32" spans="1:21" x14ac:dyDescent="0.3">
      <c r="B32" s="2" t="s">
        <v>40</v>
      </c>
      <c r="G32" s="41" t="s">
        <v>25</v>
      </c>
      <c r="H32">
        <v>1</v>
      </c>
      <c r="I32" t="s">
        <v>115</v>
      </c>
      <c r="P32" s="13">
        <v>7670</v>
      </c>
      <c r="Q32" s="13">
        <v>7670</v>
      </c>
      <c r="R32" s="13">
        <v>7900</v>
      </c>
      <c r="S32" s="33">
        <f t="shared" si="0"/>
        <v>8137</v>
      </c>
      <c r="T32" s="33">
        <f t="shared" si="4"/>
        <v>8381.11</v>
      </c>
      <c r="U32" s="33">
        <f t="shared" si="4"/>
        <v>8632.5433000000012</v>
      </c>
    </row>
    <row r="33" spans="1:21" x14ac:dyDescent="0.3">
      <c r="B33" s="2" t="s">
        <v>41</v>
      </c>
      <c r="G33" s="41" t="s">
        <v>25</v>
      </c>
      <c r="H33">
        <v>1</v>
      </c>
      <c r="I33" t="s">
        <v>115</v>
      </c>
      <c r="P33" s="13">
        <v>2035</v>
      </c>
      <c r="Q33" s="13">
        <v>2035</v>
      </c>
      <c r="R33" s="13">
        <v>2096</v>
      </c>
      <c r="S33" s="33">
        <f t="shared" si="0"/>
        <v>2158.88</v>
      </c>
      <c r="T33" s="33">
        <f t="shared" si="4"/>
        <v>2223.6464000000001</v>
      </c>
      <c r="U33" s="33">
        <f t="shared" si="4"/>
        <v>2290.3557920000003</v>
      </c>
    </row>
    <row r="34" spans="1:21" x14ac:dyDescent="0.3">
      <c r="B34" s="2" t="s">
        <v>42</v>
      </c>
      <c r="G34" s="41" t="s">
        <v>25</v>
      </c>
      <c r="H34">
        <v>1</v>
      </c>
      <c r="I34" t="s">
        <v>115</v>
      </c>
      <c r="P34" s="13">
        <v>130</v>
      </c>
      <c r="Q34" s="13">
        <v>130</v>
      </c>
      <c r="R34" s="13">
        <v>134</v>
      </c>
      <c r="S34" s="33">
        <f t="shared" si="0"/>
        <v>138.02000000000001</v>
      </c>
      <c r="T34" s="33">
        <f t="shared" si="4"/>
        <v>142.16060000000002</v>
      </c>
      <c r="U34" s="33">
        <f t="shared" si="4"/>
        <v>146.42541800000001</v>
      </c>
    </row>
    <row r="35" spans="1:21" x14ac:dyDescent="0.3">
      <c r="A35" t="s">
        <v>7</v>
      </c>
      <c r="B35" s="2" t="s">
        <v>36</v>
      </c>
      <c r="G35" s="41">
        <v>2</v>
      </c>
      <c r="H35">
        <v>1926</v>
      </c>
      <c r="Q35" s="10">
        <v>1926</v>
      </c>
      <c r="R35" s="10">
        <v>1926</v>
      </c>
      <c r="S35" s="37">
        <f t="shared" si="0"/>
        <v>1983.78</v>
      </c>
      <c r="T35" s="37">
        <f t="shared" si="4"/>
        <v>2043.2934</v>
      </c>
      <c r="U35" s="37">
        <f t="shared" si="4"/>
        <v>2104.5922020000003</v>
      </c>
    </row>
    <row r="36" spans="1:21" x14ac:dyDescent="0.3">
      <c r="A36" t="s">
        <v>8</v>
      </c>
      <c r="B36" s="2" t="s">
        <v>43</v>
      </c>
      <c r="G36" s="41" t="s">
        <v>25</v>
      </c>
      <c r="H36">
        <v>186</v>
      </c>
      <c r="Q36" s="12"/>
      <c r="R36" s="11">
        <v>186</v>
      </c>
      <c r="S36" s="32">
        <f t="shared" si="0"/>
        <v>191.58</v>
      </c>
      <c r="T36" s="32">
        <f t="shared" si="4"/>
        <v>197.32740000000001</v>
      </c>
      <c r="U36" s="32">
        <f t="shared" si="4"/>
        <v>203.24722199999999</v>
      </c>
    </row>
    <row r="37" spans="1:21" x14ac:dyDescent="0.3">
      <c r="B37" s="2" t="s">
        <v>44</v>
      </c>
      <c r="G37" s="41" t="s">
        <v>25</v>
      </c>
      <c r="H37">
        <v>3226</v>
      </c>
      <c r="Q37" s="12"/>
      <c r="R37" s="14">
        <v>3226</v>
      </c>
      <c r="S37" s="33">
        <f t="shared" si="0"/>
        <v>3322.78</v>
      </c>
      <c r="T37" s="33">
        <f t="shared" si="4"/>
        <v>3422.4634000000001</v>
      </c>
      <c r="U37" s="33">
        <f t="shared" si="4"/>
        <v>3525.1373020000001</v>
      </c>
    </row>
    <row r="38" spans="1:21" x14ac:dyDescent="0.3">
      <c r="B38" s="2" t="s">
        <v>45</v>
      </c>
      <c r="G38" s="41" t="s">
        <v>25</v>
      </c>
      <c r="H38">
        <v>1696</v>
      </c>
      <c r="Q38" s="12"/>
      <c r="R38" s="14">
        <v>1696</v>
      </c>
      <c r="S38" s="33">
        <f t="shared" si="0"/>
        <v>1746.88</v>
      </c>
      <c r="T38" s="33">
        <f t="shared" si="4"/>
        <v>1799.2864000000002</v>
      </c>
      <c r="U38" s="33">
        <f t="shared" si="4"/>
        <v>1853.2649920000001</v>
      </c>
    </row>
    <row r="39" spans="1:21" x14ac:dyDescent="0.3">
      <c r="B39" s="2" t="s">
        <v>46</v>
      </c>
      <c r="G39" s="41" t="s">
        <v>25</v>
      </c>
      <c r="H39">
        <v>5871</v>
      </c>
      <c r="Q39" s="12"/>
      <c r="R39" s="14">
        <v>5871</v>
      </c>
      <c r="S39" s="33">
        <f t="shared" si="0"/>
        <v>6047.13</v>
      </c>
      <c r="T39" s="33">
        <f t="shared" si="4"/>
        <v>6228.5439000000006</v>
      </c>
      <c r="U39" s="33">
        <f t="shared" si="4"/>
        <v>6415.4002170000003</v>
      </c>
    </row>
    <row r="40" spans="1:21" x14ac:dyDescent="0.3">
      <c r="S40" s="21" t="s">
        <v>13</v>
      </c>
      <c r="U40" s="21"/>
    </row>
    <row r="41" spans="1:21" x14ac:dyDescent="0.3">
      <c r="B41" s="9" t="s">
        <v>49</v>
      </c>
      <c r="S41" s="21" t="s">
        <v>13</v>
      </c>
      <c r="U41" s="21"/>
    </row>
    <row r="42" spans="1:21" x14ac:dyDescent="0.3">
      <c r="A42" t="s">
        <v>117</v>
      </c>
      <c r="B42" t="s">
        <v>35</v>
      </c>
      <c r="G42" s="41">
        <v>3</v>
      </c>
      <c r="H42">
        <v>0</v>
      </c>
      <c r="J42">
        <v>400</v>
      </c>
      <c r="K42" s="41" t="s">
        <v>128</v>
      </c>
      <c r="L42">
        <f>J42*1.03</f>
        <v>412</v>
      </c>
      <c r="M42">
        <v>424</v>
      </c>
      <c r="N42">
        <v>436</v>
      </c>
      <c r="O42">
        <v>449</v>
      </c>
      <c r="P42" s="8">
        <v>462</v>
      </c>
      <c r="Q42" s="8">
        <v>476</v>
      </c>
      <c r="R42" s="8">
        <v>0</v>
      </c>
      <c r="S42" s="34">
        <v>0</v>
      </c>
      <c r="T42" s="34">
        <v>0</v>
      </c>
      <c r="U42" s="34">
        <v>0</v>
      </c>
    </row>
    <row r="43" spans="1:21" x14ac:dyDescent="0.3">
      <c r="A43" t="s">
        <v>117</v>
      </c>
      <c r="B43" t="s">
        <v>47</v>
      </c>
      <c r="G43" s="41">
        <v>4</v>
      </c>
      <c r="H43">
        <v>7500</v>
      </c>
      <c r="J43">
        <v>7500</v>
      </c>
      <c r="L43">
        <f>J43*1.03</f>
        <v>7725</v>
      </c>
      <c r="M43">
        <v>7956</v>
      </c>
      <c r="N43">
        <v>8194</v>
      </c>
      <c r="O43">
        <v>8439</v>
      </c>
      <c r="P43" s="8">
        <v>8692</v>
      </c>
      <c r="Q43" s="8">
        <v>8952</v>
      </c>
      <c r="R43" s="8">
        <v>9220</v>
      </c>
      <c r="S43" s="34">
        <f t="shared" si="0"/>
        <v>9496.6</v>
      </c>
      <c r="T43" s="34">
        <f t="shared" ref="T43:U46" si="5">+S43*103/100</f>
        <v>9781.4979999999996</v>
      </c>
      <c r="U43" s="34">
        <f t="shared" si="5"/>
        <v>10074.942940000001</v>
      </c>
    </row>
    <row r="44" spans="1:21" x14ac:dyDescent="0.3">
      <c r="A44" t="s">
        <v>117</v>
      </c>
      <c r="B44" t="s">
        <v>18</v>
      </c>
      <c r="G44" s="41">
        <v>3</v>
      </c>
      <c r="H44">
        <v>600</v>
      </c>
      <c r="J44">
        <v>600</v>
      </c>
      <c r="L44">
        <f>J44*1.03</f>
        <v>618</v>
      </c>
      <c r="M44">
        <v>636</v>
      </c>
      <c r="N44">
        <v>655</v>
      </c>
      <c r="O44">
        <v>674</v>
      </c>
      <c r="P44" s="8">
        <v>694</v>
      </c>
      <c r="Q44" s="8">
        <v>714</v>
      </c>
      <c r="R44" s="8">
        <v>735</v>
      </c>
      <c r="S44" s="34">
        <f t="shared" si="0"/>
        <v>757.05</v>
      </c>
      <c r="T44" s="34">
        <f t="shared" si="5"/>
        <v>779.76149999999996</v>
      </c>
      <c r="U44" s="34">
        <f t="shared" si="5"/>
        <v>803.15434499999992</v>
      </c>
    </row>
    <row r="45" spans="1:21" x14ac:dyDescent="0.3">
      <c r="A45" t="s">
        <v>117</v>
      </c>
      <c r="B45" t="s">
        <v>56</v>
      </c>
      <c r="G45" s="41">
        <v>2</v>
      </c>
      <c r="H45">
        <v>450</v>
      </c>
      <c r="I45" t="s">
        <v>57</v>
      </c>
      <c r="J45">
        <v>500</v>
      </c>
      <c r="L45">
        <f>J45*1.03</f>
        <v>515</v>
      </c>
      <c r="M45">
        <v>530</v>
      </c>
      <c r="N45">
        <v>545</v>
      </c>
      <c r="O45">
        <v>561</v>
      </c>
      <c r="P45" s="10">
        <v>577</v>
      </c>
      <c r="Q45" s="10">
        <v>594</v>
      </c>
      <c r="R45" s="10">
        <v>604</v>
      </c>
      <c r="S45" s="37">
        <f t="shared" si="0"/>
        <v>622.12</v>
      </c>
      <c r="T45" s="37">
        <f t="shared" si="5"/>
        <v>640.78359999999998</v>
      </c>
      <c r="U45" s="37">
        <f t="shared" si="5"/>
        <v>660.00710800000002</v>
      </c>
    </row>
    <row r="46" spans="1:21" x14ac:dyDescent="0.3">
      <c r="A46" t="s">
        <v>8</v>
      </c>
      <c r="B46" s="2" t="s">
        <v>67</v>
      </c>
      <c r="G46" s="41">
        <v>3</v>
      </c>
      <c r="H46">
        <v>1</v>
      </c>
      <c r="I46" t="s">
        <v>115</v>
      </c>
      <c r="Q46" s="12"/>
      <c r="R46" s="8">
        <v>490</v>
      </c>
      <c r="S46" s="34">
        <f t="shared" si="0"/>
        <v>504.7</v>
      </c>
      <c r="T46" s="34">
        <f t="shared" si="5"/>
        <v>519.84100000000001</v>
      </c>
      <c r="U46" s="34">
        <f t="shared" si="5"/>
        <v>535.43623000000002</v>
      </c>
    </row>
    <row r="47" spans="1:21" x14ac:dyDescent="0.3">
      <c r="B47" s="2"/>
      <c r="Q47" s="12"/>
      <c r="R47" s="8"/>
      <c r="S47" s="21" t="s">
        <v>13</v>
      </c>
      <c r="U47" s="21"/>
    </row>
    <row r="48" spans="1:21" x14ac:dyDescent="0.3">
      <c r="B48" s="17" t="s">
        <v>48</v>
      </c>
      <c r="L48">
        <f>J48*1.03</f>
        <v>0</v>
      </c>
      <c r="S48" s="21" t="s">
        <v>13</v>
      </c>
      <c r="U48" s="21"/>
    </row>
    <row r="49" spans="1:21" x14ac:dyDescent="0.3">
      <c r="A49" t="s">
        <v>117</v>
      </c>
      <c r="B49" t="s">
        <v>35</v>
      </c>
      <c r="G49" s="41">
        <v>3</v>
      </c>
      <c r="H49">
        <v>700</v>
      </c>
      <c r="J49">
        <v>700</v>
      </c>
      <c r="L49">
        <f>J49*1.03</f>
        <v>721</v>
      </c>
      <c r="M49">
        <v>742</v>
      </c>
      <c r="N49">
        <v>764</v>
      </c>
      <c r="O49">
        <v>786</v>
      </c>
      <c r="P49" s="8">
        <v>809</v>
      </c>
      <c r="Q49" s="8">
        <v>833</v>
      </c>
      <c r="R49" s="8">
        <v>858</v>
      </c>
      <c r="S49" s="34">
        <f t="shared" si="0"/>
        <v>883.74</v>
      </c>
      <c r="T49" s="34">
        <f t="shared" ref="T49:U51" si="6">+S49*103/100</f>
        <v>910.25220000000002</v>
      </c>
      <c r="U49" s="34">
        <f t="shared" si="6"/>
        <v>937.55976599999997</v>
      </c>
    </row>
    <row r="50" spans="1:21" x14ac:dyDescent="0.3">
      <c r="A50" t="s">
        <v>117</v>
      </c>
      <c r="B50" t="s">
        <v>47</v>
      </c>
      <c r="G50" s="41">
        <v>4</v>
      </c>
      <c r="H50" s="2">
        <v>5000</v>
      </c>
      <c r="J50">
        <v>5500</v>
      </c>
      <c r="L50">
        <f>J50*1.03</f>
        <v>5665</v>
      </c>
      <c r="M50">
        <v>5835</v>
      </c>
      <c r="N50">
        <v>6010</v>
      </c>
      <c r="O50">
        <v>6190</v>
      </c>
      <c r="P50" s="8">
        <v>6375</v>
      </c>
      <c r="Q50" s="8">
        <v>6566</v>
      </c>
      <c r="R50" s="8">
        <v>6763</v>
      </c>
      <c r="S50" s="34">
        <f t="shared" si="0"/>
        <v>6965.89</v>
      </c>
      <c r="T50" s="34">
        <f t="shared" si="6"/>
        <v>7174.8667000000005</v>
      </c>
      <c r="U50" s="34">
        <f t="shared" si="6"/>
        <v>7390.1127010000009</v>
      </c>
    </row>
    <row r="51" spans="1:21" x14ac:dyDescent="0.3">
      <c r="A51" t="s">
        <v>55</v>
      </c>
      <c r="B51" t="s">
        <v>53</v>
      </c>
      <c r="G51" s="41">
        <v>3</v>
      </c>
      <c r="H51">
        <v>900</v>
      </c>
      <c r="I51" t="s">
        <v>54</v>
      </c>
      <c r="J51">
        <v>900</v>
      </c>
      <c r="L51">
        <f>J51*1.03</f>
        <v>927</v>
      </c>
      <c r="M51">
        <v>954</v>
      </c>
      <c r="N51">
        <v>982</v>
      </c>
      <c r="O51">
        <v>1011</v>
      </c>
      <c r="P51" s="8">
        <v>1041</v>
      </c>
      <c r="Q51" s="8">
        <v>1072</v>
      </c>
      <c r="R51" s="8">
        <v>1104</v>
      </c>
      <c r="S51" s="34">
        <f t="shared" si="0"/>
        <v>1137.1199999999999</v>
      </c>
      <c r="T51" s="34">
        <f t="shared" si="6"/>
        <v>1171.2335999999998</v>
      </c>
      <c r="U51" s="34">
        <f t="shared" si="6"/>
        <v>1206.3706079999997</v>
      </c>
    </row>
    <row r="52" spans="1:21" x14ac:dyDescent="0.3">
      <c r="S52" s="21" t="s">
        <v>13</v>
      </c>
      <c r="U52" s="21"/>
    </row>
    <row r="53" spans="1:21" x14ac:dyDescent="0.3">
      <c r="A53" t="s">
        <v>58</v>
      </c>
      <c r="B53" s="17" t="s">
        <v>59</v>
      </c>
      <c r="D53" s="23" t="s">
        <v>60</v>
      </c>
      <c r="G53" s="41" t="s">
        <v>15</v>
      </c>
      <c r="H53">
        <v>81799</v>
      </c>
      <c r="J53">
        <v>150000</v>
      </c>
      <c r="L53">
        <v>150000</v>
      </c>
      <c r="M53">
        <v>150000</v>
      </c>
      <c r="N53">
        <v>150000</v>
      </c>
      <c r="O53">
        <v>150000</v>
      </c>
      <c r="P53">
        <v>154500</v>
      </c>
      <c r="Q53">
        <v>159135</v>
      </c>
      <c r="R53">
        <v>163909</v>
      </c>
      <c r="S53" s="21">
        <f t="shared" si="0"/>
        <v>168826.27</v>
      </c>
      <c r="T53" s="21">
        <f t="shared" ref="T53:U59" si="7">+S53*103/100</f>
        <v>173891.05809999999</v>
      </c>
      <c r="U53" s="21">
        <f t="shared" si="7"/>
        <v>179107.78984299998</v>
      </c>
    </row>
    <row r="54" spans="1:21" x14ac:dyDescent="0.3">
      <c r="A54" t="s">
        <v>1</v>
      </c>
      <c r="B54" t="s">
        <v>61</v>
      </c>
      <c r="G54" s="41" t="s">
        <v>25</v>
      </c>
      <c r="H54">
        <v>810</v>
      </c>
      <c r="J54">
        <v>810</v>
      </c>
      <c r="L54">
        <v>834</v>
      </c>
      <c r="M54">
        <v>859</v>
      </c>
      <c r="N54">
        <v>884</v>
      </c>
      <c r="O54">
        <v>910</v>
      </c>
      <c r="P54" s="16">
        <v>937</v>
      </c>
      <c r="Q54" s="16">
        <v>965</v>
      </c>
      <c r="R54" s="16">
        <v>994</v>
      </c>
      <c r="S54" s="38">
        <f>+R54*103/100</f>
        <v>1023.82</v>
      </c>
      <c r="T54" s="35">
        <f t="shared" si="7"/>
        <v>1054.5346</v>
      </c>
      <c r="U54" s="35">
        <f t="shared" si="7"/>
        <v>1086.1706379999998</v>
      </c>
    </row>
    <row r="55" spans="1:21" x14ac:dyDescent="0.3">
      <c r="A55" t="s">
        <v>3</v>
      </c>
      <c r="B55" s="2" t="s">
        <v>62</v>
      </c>
      <c r="G55" s="40" t="s">
        <v>25</v>
      </c>
      <c r="H55">
        <v>1038</v>
      </c>
      <c r="M55">
        <v>1038</v>
      </c>
      <c r="N55">
        <v>1069</v>
      </c>
      <c r="O55">
        <v>1101</v>
      </c>
      <c r="P55" s="16">
        <v>1134</v>
      </c>
      <c r="Q55" s="16">
        <v>1168</v>
      </c>
      <c r="R55" s="16">
        <v>1203</v>
      </c>
      <c r="S55" s="35">
        <f t="shared" si="0"/>
        <v>1239.0899999999999</v>
      </c>
      <c r="T55" s="35">
        <f t="shared" si="7"/>
        <v>1276.2627</v>
      </c>
      <c r="U55" s="35">
        <f t="shared" si="7"/>
        <v>1314.550581</v>
      </c>
    </row>
    <row r="56" spans="1:21" x14ac:dyDescent="0.3">
      <c r="A56" t="s">
        <v>5</v>
      </c>
      <c r="B56" s="2" t="s">
        <v>63</v>
      </c>
      <c r="G56" s="41" t="s">
        <v>25</v>
      </c>
      <c r="H56">
        <v>314</v>
      </c>
      <c r="O56">
        <v>314</v>
      </c>
      <c r="P56" s="16">
        <v>314</v>
      </c>
      <c r="Q56" s="16">
        <v>323</v>
      </c>
      <c r="R56" s="16">
        <v>333</v>
      </c>
      <c r="S56" s="35">
        <f t="shared" si="0"/>
        <v>342.99</v>
      </c>
      <c r="T56" s="35">
        <f t="shared" si="7"/>
        <v>353.27969999999999</v>
      </c>
      <c r="U56" s="35">
        <f t="shared" si="7"/>
        <v>363.87809099999998</v>
      </c>
    </row>
    <row r="57" spans="1:21" x14ac:dyDescent="0.3">
      <c r="A57" t="s">
        <v>8</v>
      </c>
      <c r="B57" s="2" t="s">
        <v>64</v>
      </c>
      <c r="G57" s="41" t="s">
        <v>25</v>
      </c>
      <c r="H57">
        <v>528</v>
      </c>
      <c r="R57" s="16">
        <v>528</v>
      </c>
      <c r="S57" s="35">
        <f t="shared" si="0"/>
        <v>543.84</v>
      </c>
      <c r="T57" s="35">
        <f t="shared" si="7"/>
        <v>560.15520000000004</v>
      </c>
      <c r="U57" s="35">
        <f t="shared" si="7"/>
        <v>576.95985600000006</v>
      </c>
    </row>
    <row r="58" spans="1:21" x14ac:dyDescent="0.3">
      <c r="B58" s="2" t="s">
        <v>65</v>
      </c>
      <c r="G58" s="41" t="s">
        <v>25</v>
      </c>
      <c r="H58">
        <v>520</v>
      </c>
      <c r="Q58" s="12"/>
      <c r="R58" s="16">
        <v>520</v>
      </c>
      <c r="S58" s="35">
        <f t="shared" si="0"/>
        <v>535.6</v>
      </c>
      <c r="T58" s="35">
        <f t="shared" si="7"/>
        <v>551.66800000000001</v>
      </c>
      <c r="U58" s="35">
        <f t="shared" si="7"/>
        <v>568.21804000000009</v>
      </c>
    </row>
    <row r="59" spans="1:21" x14ac:dyDescent="0.3">
      <c r="B59" s="2" t="s">
        <v>66</v>
      </c>
      <c r="G59" s="41" t="s">
        <v>25</v>
      </c>
      <c r="H59">
        <v>400</v>
      </c>
      <c r="Q59" s="12"/>
      <c r="R59" s="16">
        <v>400</v>
      </c>
      <c r="S59" s="35">
        <f t="shared" si="0"/>
        <v>412</v>
      </c>
      <c r="T59" s="35">
        <f t="shared" si="7"/>
        <v>424.36</v>
      </c>
      <c r="U59" s="35">
        <f t="shared" si="7"/>
        <v>437.0908</v>
      </c>
    </row>
    <row r="60" spans="1:21" x14ac:dyDescent="0.3">
      <c r="B60" s="2"/>
      <c r="Q60" s="12"/>
      <c r="R60" s="16"/>
      <c r="S60" s="21" t="s">
        <v>13</v>
      </c>
      <c r="U60" s="21"/>
    </row>
    <row r="61" spans="1:21" x14ac:dyDescent="0.3">
      <c r="B61" s="9" t="s">
        <v>90</v>
      </c>
      <c r="S61" s="21" t="s">
        <v>13</v>
      </c>
      <c r="U61" s="21"/>
    </row>
    <row r="62" spans="1:21" x14ac:dyDescent="0.3">
      <c r="A62" t="s">
        <v>4</v>
      </c>
      <c r="B62" s="2" t="s">
        <v>68</v>
      </c>
      <c r="D62" t="s">
        <v>69</v>
      </c>
      <c r="G62" s="41" t="s">
        <v>25</v>
      </c>
      <c r="H62">
        <v>2055</v>
      </c>
      <c r="N62">
        <v>2055</v>
      </c>
      <c r="O62">
        <v>2116</v>
      </c>
      <c r="P62" s="11">
        <v>2179</v>
      </c>
      <c r="Q62" s="11">
        <v>2244</v>
      </c>
      <c r="R62" s="11">
        <v>2311</v>
      </c>
      <c r="S62" s="32">
        <f t="shared" si="0"/>
        <v>2380.33</v>
      </c>
      <c r="T62" s="32">
        <f t="shared" ref="T62:U66" si="8">+S62*103/100</f>
        <v>2451.7399</v>
      </c>
      <c r="U62" s="32">
        <f t="shared" si="8"/>
        <v>2525.292097</v>
      </c>
    </row>
    <row r="63" spans="1:21" x14ac:dyDescent="0.3">
      <c r="B63" s="2" t="s">
        <v>70</v>
      </c>
      <c r="D63" t="s">
        <v>71</v>
      </c>
      <c r="G63" s="41">
        <v>2</v>
      </c>
      <c r="H63">
        <v>357</v>
      </c>
      <c r="N63">
        <v>357</v>
      </c>
      <c r="O63">
        <v>367</v>
      </c>
      <c r="P63" s="10">
        <v>378</v>
      </c>
      <c r="Q63" s="10">
        <v>389</v>
      </c>
      <c r="R63" s="10">
        <v>401</v>
      </c>
      <c r="S63" s="37">
        <f t="shared" si="0"/>
        <v>413.03</v>
      </c>
      <c r="T63" s="37">
        <f t="shared" si="8"/>
        <v>425.42089999999996</v>
      </c>
      <c r="U63" s="37">
        <f t="shared" si="8"/>
        <v>438.18352699999997</v>
      </c>
    </row>
    <row r="64" spans="1:21" x14ac:dyDescent="0.3">
      <c r="A64" t="s">
        <v>5</v>
      </c>
      <c r="B64" s="2" t="s">
        <v>91</v>
      </c>
      <c r="D64" t="s">
        <v>92</v>
      </c>
      <c r="G64" s="41" t="s">
        <v>25</v>
      </c>
      <c r="H64">
        <v>104</v>
      </c>
      <c r="K64" s="41" t="s">
        <v>128</v>
      </c>
      <c r="O64">
        <v>104</v>
      </c>
      <c r="P64" s="11">
        <v>104</v>
      </c>
      <c r="Q64" s="11">
        <v>107</v>
      </c>
      <c r="R64" s="11">
        <v>111</v>
      </c>
      <c r="S64" s="32">
        <f t="shared" si="0"/>
        <v>114.33</v>
      </c>
      <c r="T64" s="32">
        <v>0</v>
      </c>
      <c r="U64" s="32">
        <v>0</v>
      </c>
    </row>
    <row r="65" spans="1:21" x14ac:dyDescent="0.3">
      <c r="B65" s="2" t="s">
        <v>93</v>
      </c>
      <c r="D65" t="s">
        <v>94</v>
      </c>
      <c r="G65" s="41" t="s">
        <v>25</v>
      </c>
      <c r="H65">
        <v>389</v>
      </c>
      <c r="O65">
        <v>389</v>
      </c>
      <c r="P65" s="15">
        <v>389</v>
      </c>
      <c r="Q65" s="15">
        <v>400</v>
      </c>
      <c r="R65" s="15">
        <v>412</v>
      </c>
      <c r="S65" s="31">
        <f t="shared" si="0"/>
        <v>424.36</v>
      </c>
      <c r="T65" s="31">
        <f t="shared" si="8"/>
        <v>437.0908</v>
      </c>
      <c r="U65" s="31">
        <f t="shared" si="8"/>
        <v>450.20352400000002</v>
      </c>
    </row>
    <row r="66" spans="1:21" x14ac:dyDescent="0.3">
      <c r="B66" s="2" t="s">
        <v>95</v>
      </c>
      <c r="D66" t="s">
        <v>120</v>
      </c>
      <c r="G66" s="41" t="s">
        <v>25</v>
      </c>
      <c r="H66">
        <v>130</v>
      </c>
      <c r="O66">
        <v>130</v>
      </c>
      <c r="P66" s="15">
        <v>130</v>
      </c>
      <c r="Q66" s="15">
        <v>134</v>
      </c>
      <c r="R66" s="15">
        <v>138</v>
      </c>
      <c r="S66" s="31">
        <f t="shared" si="0"/>
        <v>142.13999999999999</v>
      </c>
      <c r="T66" s="31">
        <f t="shared" si="8"/>
        <v>146.40419999999997</v>
      </c>
      <c r="U66" s="31">
        <f t="shared" si="8"/>
        <v>150.79632599999997</v>
      </c>
    </row>
    <row r="67" spans="1:21" x14ac:dyDescent="0.3">
      <c r="S67" s="21" t="s">
        <v>13</v>
      </c>
      <c r="U67" s="21"/>
    </row>
    <row r="68" spans="1:21" x14ac:dyDescent="0.3">
      <c r="A68" t="s">
        <v>8</v>
      </c>
      <c r="B68" s="2" t="s">
        <v>24</v>
      </c>
      <c r="D68" t="s">
        <v>97</v>
      </c>
      <c r="G68" s="41" t="s">
        <v>25</v>
      </c>
      <c r="H68">
        <v>196</v>
      </c>
      <c r="Q68" s="12"/>
      <c r="R68" s="11">
        <v>196</v>
      </c>
      <c r="S68" s="32">
        <f t="shared" si="0"/>
        <v>201.88</v>
      </c>
      <c r="T68" s="32">
        <f t="shared" ref="T68:U75" si="9">+S68*103/100</f>
        <v>207.93639999999999</v>
      </c>
      <c r="U68" s="32">
        <f t="shared" si="9"/>
        <v>214.17449199999999</v>
      </c>
    </row>
    <row r="69" spans="1:21" x14ac:dyDescent="0.3">
      <c r="B69" s="2" t="s">
        <v>98</v>
      </c>
      <c r="D69" t="s">
        <v>96</v>
      </c>
      <c r="G69" s="41" t="s">
        <v>25</v>
      </c>
      <c r="H69">
        <v>94</v>
      </c>
      <c r="Q69" s="12"/>
      <c r="R69" s="15">
        <v>94</v>
      </c>
      <c r="S69" s="31">
        <f t="shared" si="0"/>
        <v>96.82</v>
      </c>
      <c r="T69" s="31">
        <f t="shared" si="9"/>
        <v>99.724599999999995</v>
      </c>
      <c r="U69" s="31">
        <f t="shared" si="9"/>
        <v>102.71633799999999</v>
      </c>
    </row>
    <row r="70" spans="1:21" x14ac:dyDescent="0.3">
      <c r="B70" s="2" t="s">
        <v>99</v>
      </c>
      <c r="D70" t="s">
        <v>100</v>
      </c>
      <c r="G70" s="41" t="s">
        <v>25</v>
      </c>
      <c r="H70">
        <v>190</v>
      </c>
      <c r="Q70" s="12"/>
      <c r="R70" s="15">
        <v>190</v>
      </c>
      <c r="S70" s="31">
        <f t="shared" si="0"/>
        <v>195.7</v>
      </c>
      <c r="T70" s="31">
        <f t="shared" si="9"/>
        <v>201.571</v>
      </c>
      <c r="U70" s="31">
        <f t="shared" si="9"/>
        <v>207.61812999999998</v>
      </c>
    </row>
    <row r="71" spans="1:21" x14ac:dyDescent="0.3">
      <c r="B71" s="2" t="s">
        <v>101</v>
      </c>
      <c r="D71" t="s">
        <v>100</v>
      </c>
      <c r="G71" s="41" t="s">
        <v>25</v>
      </c>
      <c r="H71">
        <v>478</v>
      </c>
      <c r="Q71" s="12"/>
      <c r="R71" s="15">
        <v>478</v>
      </c>
      <c r="S71" s="31">
        <f t="shared" ref="S71:S96" si="10">+R71*103/100</f>
        <v>492.34</v>
      </c>
      <c r="T71" s="31">
        <f t="shared" si="9"/>
        <v>507.11019999999996</v>
      </c>
      <c r="U71" s="31">
        <f t="shared" si="9"/>
        <v>522.32350599999995</v>
      </c>
    </row>
    <row r="72" spans="1:21" x14ac:dyDescent="0.3">
      <c r="B72" s="2" t="s">
        <v>102</v>
      </c>
      <c r="D72" t="s">
        <v>96</v>
      </c>
      <c r="G72" s="41" t="s">
        <v>25</v>
      </c>
      <c r="H72">
        <v>101</v>
      </c>
      <c r="Q72" s="12"/>
      <c r="R72" s="15">
        <v>101</v>
      </c>
      <c r="S72" s="31">
        <f t="shared" si="10"/>
        <v>104.03</v>
      </c>
      <c r="T72" s="31">
        <f t="shared" si="9"/>
        <v>107.15090000000001</v>
      </c>
      <c r="U72" s="31">
        <f t="shared" si="9"/>
        <v>110.365427</v>
      </c>
    </row>
    <row r="73" spans="1:21" x14ac:dyDescent="0.3">
      <c r="B73" s="2" t="s">
        <v>103</v>
      </c>
      <c r="G73" s="41" t="s">
        <v>25</v>
      </c>
      <c r="H73">
        <v>1</v>
      </c>
      <c r="I73" t="s">
        <v>115</v>
      </c>
      <c r="P73" s="15"/>
      <c r="Q73" s="15"/>
      <c r="R73" s="15">
        <v>12000</v>
      </c>
      <c r="S73" s="31">
        <f t="shared" si="10"/>
        <v>12360</v>
      </c>
      <c r="T73" s="31">
        <f t="shared" si="9"/>
        <v>12730.8</v>
      </c>
      <c r="U73" s="31">
        <f t="shared" si="9"/>
        <v>13112.723999999998</v>
      </c>
    </row>
    <row r="74" spans="1:21" x14ac:dyDescent="0.3">
      <c r="A74" t="s">
        <v>122</v>
      </c>
      <c r="B74" s="2" t="s">
        <v>101</v>
      </c>
      <c r="D74" t="s">
        <v>120</v>
      </c>
      <c r="G74" s="41" t="s">
        <v>25</v>
      </c>
      <c r="H74">
        <v>331</v>
      </c>
      <c r="P74" s="15"/>
      <c r="Q74" s="15"/>
      <c r="R74" s="15" t="s">
        <v>13</v>
      </c>
      <c r="S74" s="31">
        <v>331</v>
      </c>
      <c r="T74" s="31">
        <f t="shared" si="9"/>
        <v>340.93</v>
      </c>
      <c r="U74" s="31">
        <f t="shared" si="9"/>
        <v>351.15789999999998</v>
      </c>
    </row>
    <row r="75" spans="1:21" x14ac:dyDescent="0.3">
      <c r="A75" t="s">
        <v>136</v>
      </c>
      <c r="B75" s="2" t="s">
        <v>137</v>
      </c>
      <c r="D75" t="s">
        <v>100</v>
      </c>
      <c r="G75" s="41" t="s">
        <v>25</v>
      </c>
      <c r="H75">
        <v>100</v>
      </c>
      <c r="P75" s="15"/>
      <c r="Q75" s="15"/>
      <c r="R75" s="15"/>
      <c r="S75" s="31">
        <v>0</v>
      </c>
      <c r="T75" s="31">
        <f t="shared" si="9"/>
        <v>0</v>
      </c>
      <c r="U75" s="31">
        <f t="shared" si="9"/>
        <v>0</v>
      </c>
    </row>
    <row r="76" spans="1:21" x14ac:dyDescent="0.3">
      <c r="B76" s="2"/>
      <c r="P76" s="15"/>
      <c r="Q76" s="15"/>
      <c r="R76" s="15"/>
      <c r="S76" s="21" t="s">
        <v>13</v>
      </c>
      <c r="U76" s="21"/>
    </row>
    <row r="77" spans="1:21" x14ac:dyDescent="0.3">
      <c r="A77" s="17" t="s">
        <v>5</v>
      </c>
      <c r="B77" s="9" t="s">
        <v>73</v>
      </c>
      <c r="C77" s="17"/>
      <c r="D77" s="23" t="s">
        <v>118</v>
      </c>
      <c r="G77" s="41" t="s">
        <v>15</v>
      </c>
      <c r="H77">
        <v>1</v>
      </c>
      <c r="I77" t="s">
        <v>116</v>
      </c>
      <c r="O77">
        <v>565000</v>
      </c>
      <c r="P77">
        <v>565000</v>
      </c>
      <c r="Q77">
        <v>581950</v>
      </c>
      <c r="R77">
        <v>599410</v>
      </c>
      <c r="S77" s="21">
        <f t="shared" si="10"/>
        <v>617392.30000000005</v>
      </c>
      <c r="T77" s="21">
        <f t="shared" ref="T77:U79" si="11">+S77*103/100</f>
        <v>635914.06900000002</v>
      </c>
      <c r="U77" s="21">
        <f t="shared" si="11"/>
        <v>654991.49106999999</v>
      </c>
    </row>
    <row r="78" spans="1:21" x14ac:dyDescent="0.3">
      <c r="A78" t="s">
        <v>4</v>
      </c>
      <c r="B78" s="2" t="s">
        <v>72</v>
      </c>
      <c r="G78" s="41" t="s">
        <v>25</v>
      </c>
      <c r="H78">
        <v>325</v>
      </c>
      <c r="N78">
        <v>325</v>
      </c>
      <c r="O78">
        <v>334</v>
      </c>
      <c r="P78" s="15">
        <v>344</v>
      </c>
      <c r="Q78" s="15">
        <v>354</v>
      </c>
      <c r="R78" s="15">
        <v>365</v>
      </c>
      <c r="S78" s="31">
        <f t="shared" si="10"/>
        <v>375.95</v>
      </c>
      <c r="T78" s="31">
        <f t="shared" si="11"/>
        <v>387.2285</v>
      </c>
      <c r="U78" s="31">
        <f t="shared" si="11"/>
        <v>398.84535499999998</v>
      </c>
    </row>
    <row r="79" spans="1:21" x14ac:dyDescent="0.3">
      <c r="A79" t="s">
        <v>5</v>
      </c>
      <c r="B79" s="2" t="s">
        <v>61</v>
      </c>
      <c r="G79" s="41" t="s">
        <v>25</v>
      </c>
      <c r="H79">
        <v>1518</v>
      </c>
      <c r="O79">
        <v>1518</v>
      </c>
      <c r="P79">
        <v>1518</v>
      </c>
      <c r="Q79">
        <v>1563</v>
      </c>
      <c r="R79">
        <v>1610</v>
      </c>
      <c r="S79" s="44">
        <f t="shared" si="10"/>
        <v>1658.3</v>
      </c>
      <c r="T79" s="44">
        <f t="shared" si="11"/>
        <v>1708.049</v>
      </c>
      <c r="U79" s="44">
        <f t="shared" si="11"/>
        <v>1759.2904699999999</v>
      </c>
    </row>
    <row r="80" spans="1:21" x14ac:dyDescent="0.3">
      <c r="B80" s="2" t="s">
        <v>74</v>
      </c>
      <c r="G80" s="41" t="s">
        <v>25</v>
      </c>
      <c r="H80">
        <v>0</v>
      </c>
      <c r="O80">
        <v>200</v>
      </c>
      <c r="P80">
        <v>200</v>
      </c>
      <c r="Q80">
        <v>0</v>
      </c>
      <c r="S80" s="21" t="s">
        <v>13</v>
      </c>
      <c r="U80" s="21"/>
    </row>
    <row r="81" spans="1:21" x14ac:dyDescent="0.3">
      <c r="B81" s="2" t="s">
        <v>75</v>
      </c>
      <c r="G81" s="41" t="s">
        <v>25</v>
      </c>
      <c r="H81">
        <v>1</v>
      </c>
      <c r="I81" t="s">
        <v>115</v>
      </c>
      <c r="O81">
        <v>145</v>
      </c>
      <c r="P81">
        <v>145</v>
      </c>
      <c r="Q81">
        <v>150</v>
      </c>
      <c r="R81">
        <v>155</v>
      </c>
      <c r="S81" s="44">
        <f t="shared" si="10"/>
        <v>159.65</v>
      </c>
      <c r="T81" s="44">
        <f t="shared" ref="T81:U96" si="12">+S81*103/100</f>
        <v>164.43950000000001</v>
      </c>
      <c r="U81" s="44">
        <f t="shared" si="12"/>
        <v>169.37268500000002</v>
      </c>
    </row>
    <row r="82" spans="1:21" x14ac:dyDescent="0.3">
      <c r="B82" s="2" t="s">
        <v>76</v>
      </c>
      <c r="G82" s="41" t="s">
        <v>25</v>
      </c>
      <c r="H82">
        <v>1</v>
      </c>
      <c r="I82" t="s">
        <v>115</v>
      </c>
      <c r="O82">
        <v>250</v>
      </c>
      <c r="P82">
        <v>250</v>
      </c>
      <c r="Q82">
        <v>257</v>
      </c>
      <c r="R82">
        <v>265</v>
      </c>
      <c r="S82" s="44">
        <f t="shared" si="10"/>
        <v>272.95</v>
      </c>
      <c r="T82" s="44">
        <f t="shared" si="12"/>
        <v>281.13849999999996</v>
      </c>
      <c r="U82" s="44">
        <f t="shared" si="12"/>
        <v>289.572655</v>
      </c>
    </row>
    <row r="83" spans="1:21" x14ac:dyDescent="0.3">
      <c r="B83" s="2" t="s">
        <v>77</v>
      </c>
      <c r="G83" s="41" t="s">
        <v>25</v>
      </c>
      <c r="H83">
        <v>1</v>
      </c>
      <c r="I83" t="s">
        <v>115</v>
      </c>
      <c r="O83">
        <v>230</v>
      </c>
      <c r="P83">
        <v>230</v>
      </c>
      <c r="Q83">
        <v>237</v>
      </c>
      <c r="R83">
        <v>244</v>
      </c>
      <c r="S83" s="44">
        <f t="shared" si="10"/>
        <v>251.32</v>
      </c>
      <c r="T83" s="44">
        <f t="shared" si="12"/>
        <v>258.8596</v>
      </c>
      <c r="U83" s="44">
        <f t="shared" si="12"/>
        <v>266.62538799999999</v>
      </c>
    </row>
    <row r="84" spans="1:21" x14ac:dyDescent="0.3">
      <c r="B84" s="2" t="s">
        <v>78</v>
      </c>
      <c r="G84" s="41" t="s">
        <v>25</v>
      </c>
      <c r="H84">
        <v>675</v>
      </c>
      <c r="O84">
        <v>675</v>
      </c>
      <c r="P84" s="15">
        <v>675</v>
      </c>
      <c r="Q84" s="15">
        <v>695</v>
      </c>
      <c r="R84" s="15">
        <v>716</v>
      </c>
      <c r="S84" s="31">
        <f t="shared" si="10"/>
        <v>737.48</v>
      </c>
      <c r="T84" s="31">
        <f t="shared" si="12"/>
        <v>759.60440000000006</v>
      </c>
      <c r="U84" s="31">
        <f t="shared" si="12"/>
        <v>782.39253200000007</v>
      </c>
    </row>
    <row r="85" spans="1:21" x14ac:dyDescent="0.3">
      <c r="B85" s="2" t="s">
        <v>79</v>
      </c>
      <c r="G85" s="41" t="s">
        <v>25</v>
      </c>
      <c r="H85">
        <v>4565</v>
      </c>
      <c r="O85">
        <v>4565</v>
      </c>
      <c r="P85" s="18">
        <v>4565</v>
      </c>
      <c r="Q85" s="18">
        <v>4702</v>
      </c>
      <c r="R85" s="47">
        <v>4843</v>
      </c>
      <c r="S85" s="36">
        <f t="shared" si="10"/>
        <v>4988.29</v>
      </c>
      <c r="T85" s="36">
        <f t="shared" si="12"/>
        <v>5137.9386999999997</v>
      </c>
      <c r="U85" s="36">
        <f t="shared" si="12"/>
        <v>5292.0768609999996</v>
      </c>
    </row>
    <row r="86" spans="1:21" x14ac:dyDescent="0.3">
      <c r="A86" t="s">
        <v>6</v>
      </c>
      <c r="B86" s="2" t="s">
        <v>80</v>
      </c>
      <c r="G86" s="41" t="s">
        <v>25</v>
      </c>
      <c r="H86">
        <v>814</v>
      </c>
      <c r="P86">
        <v>814</v>
      </c>
      <c r="Q86">
        <v>814</v>
      </c>
      <c r="R86" s="15">
        <v>838</v>
      </c>
      <c r="S86" s="31">
        <f t="shared" si="10"/>
        <v>863.14</v>
      </c>
      <c r="T86" s="31">
        <f t="shared" si="12"/>
        <v>889.03419999999994</v>
      </c>
      <c r="U86" s="31">
        <f t="shared" si="12"/>
        <v>915.70522599999993</v>
      </c>
    </row>
    <row r="87" spans="1:21" x14ac:dyDescent="0.3">
      <c r="B87" s="2" t="s">
        <v>81</v>
      </c>
      <c r="G87" s="41" t="s">
        <v>25</v>
      </c>
      <c r="H87">
        <v>360</v>
      </c>
      <c r="P87">
        <v>360</v>
      </c>
      <c r="Q87">
        <v>360</v>
      </c>
      <c r="R87" s="15">
        <v>371</v>
      </c>
      <c r="S87" s="31">
        <f t="shared" si="10"/>
        <v>382.13</v>
      </c>
      <c r="T87" s="31">
        <f t="shared" si="12"/>
        <v>393.59390000000002</v>
      </c>
      <c r="U87" s="31">
        <f t="shared" si="12"/>
        <v>405.40171699999996</v>
      </c>
    </row>
    <row r="88" spans="1:21" x14ac:dyDescent="0.3">
      <c r="A88" t="s">
        <v>7</v>
      </c>
      <c r="B88" s="2" t="s">
        <v>82</v>
      </c>
      <c r="G88" s="41" t="s">
        <v>25</v>
      </c>
      <c r="H88">
        <v>1085</v>
      </c>
      <c r="Q88">
        <v>1085</v>
      </c>
      <c r="R88">
        <v>1085</v>
      </c>
      <c r="S88" s="44">
        <f t="shared" si="10"/>
        <v>1117.55</v>
      </c>
      <c r="T88" s="44">
        <f t="shared" si="12"/>
        <v>1151.0764999999999</v>
      </c>
      <c r="U88" s="44">
        <f t="shared" si="12"/>
        <v>1185.6087949999999</v>
      </c>
    </row>
    <row r="89" spans="1:21" x14ac:dyDescent="0.3">
      <c r="B89" s="2" t="s">
        <v>83</v>
      </c>
      <c r="G89" s="41">
        <v>3</v>
      </c>
      <c r="H89">
        <v>530</v>
      </c>
      <c r="Q89" s="19">
        <v>530</v>
      </c>
      <c r="R89" s="19">
        <v>530</v>
      </c>
      <c r="S89" s="34">
        <f t="shared" si="10"/>
        <v>545.9</v>
      </c>
      <c r="T89" s="34">
        <f t="shared" si="12"/>
        <v>562.27699999999993</v>
      </c>
      <c r="U89" s="34">
        <f t="shared" si="12"/>
        <v>579.14530999999999</v>
      </c>
    </row>
    <row r="90" spans="1:21" x14ac:dyDescent="0.3">
      <c r="B90" s="2" t="s">
        <v>83</v>
      </c>
      <c r="G90" s="41">
        <v>3</v>
      </c>
      <c r="H90">
        <v>530</v>
      </c>
      <c r="Q90" s="8">
        <v>530</v>
      </c>
      <c r="R90" s="8">
        <v>530</v>
      </c>
      <c r="S90" s="34">
        <f t="shared" si="10"/>
        <v>545.9</v>
      </c>
      <c r="T90" s="34">
        <f t="shared" si="12"/>
        <v>562.27699999999993</v>
      </c>
      <c r="U90" s="34">
        <f t="shared" si="12"/>
        <v>579.14530999999999</v>
      </c>
    </row>
    <row r="91" spans="1:21" x14ac:dyDescent="0.3">
      <c r="A91" t="s">
        <v>8</v>
      </c>
      <c r="B91" s="2" t="s">
        <v>84</v>
      </c>
      <c r="G91" s="41" t="s">
        <v>25</v>
      </c>
      <c r="H91">
        <v>1040</v>
      </c>
      <c r="Q91" s="12"/>
      <c r="R91">
        <v>1040</v>
      </c>
      <c r="S91" s="44">
        <f t="shared" si="10"/>
        <v>1071.2</v>
      </c>
      <c r="T91" s="44">
        <f t="shared" si="12"/>
        <v>1103.336</v>
      </c>
      <c r="U91" s="44">
        <f t="shared" si="12"/>
        <v>1136.4360800000002</v>
      </c>
    </row>
    <row r="92" spans="1:21" x14ac:dyDescent="0.3">
      <c r="B92" s="2" t="s">
        <v>85</v>
      </c>
      <c r="G92" s="41" t="s">
        <v>25</v>
      </c>
      <c r="H92">
        <v>1</v>
      </c>
      <c r="I92" t="s">
        <v>115</v>
      </c>
      <c r="Q92" s="12"/>
      <c r="R92" s="15">
        <v>225</v>
      </c>
      <c r="S92" s="31">
        <f t="shared" si="10"/>
        <v>231.75</v>
      </c>
      <c r="T92" s="31">
        <f t="shared" si="12"/>
        <v>238.70249999999999</v>
      </c>
      <c r="U92" s="31">
        <f t="shared" si="12"/>
        <v>245.86357499999997</v>
      </c>
    </row>
    <row r="93" spans="1:21" x14ac:dyDescent="0.3">
      <c r="B93" s="2" t="s">
        <v>86</v>
      </c>
      <c r="G93" s="41">
        <v>3</v>
      </c>
      <c r="H93">
        <v>192</v>
      </c>
      <c r="Q93" s="12"/>
      <c r="R93" s="8">
        <v>192</v>
      </c>
      <c r="S93" s="34">
        <f t="shared" si="10"/>
        <v>197.76</v>
      </c>
      <c r="T93" s="34">
        <f t="shared" si="12"/>
        <v>203.69279999999998</v>
      </c>
      <c r="U93" s="34">
        <f t="shared" si="12"/>
        <v>209.80358399999997</v>
      </c>
    </row>
    <row r="94" spans="1:21" x14ac:dyDescent="0.3">
      <c r="B94" s="2" t="s">
        <v>87</v>
      </c>
      <c r="G94" s="41" t="s">
        <v>25</v>
      </c>
      <c r="H94">
        <v>1</v>
      </c>
      <c r="I94" t="s">
        <v>115</v>
      </c>
      <c r="Q94" s="12"/>
      <c r="R94" s="12">
        <v>125</v>
      </c>
      <c r="S94" s="44">
        <f t="shared" si="10"/>
        <v>128.75</v>
      </c>
      <c r="T94" s="44">
        <f t="shared" si="12"/>
        <v>132.61250000000001</v>
      </c>
      <c r="U94" s="44">
        <f t="shared" si="12"/>
        <v>136.59087500000001</v>
      </c>
    </row>
    <row r="95" spans="1:21" x14ac:dyDescent="0.3">
      <c r="B95" s="2" t="s">
        <v>88</v>
      </c>
      <c r="G95" s="41" t="s">
        <v>25</v>
      </c>
      <c r="H95">
        <v>83</v>
      </c>
      <c r="Q95" s="12"/>
      <c r="R95" s="15">
        <v>83</v>
      </c>
      <c r="S95" s="31">
        <f t="shared" si="10"/>
        <v>85.49</v>
      </c>
      <c r="T95" s="31">
        <f t="shared" si="12"/>
        <v>88.054699999999997</v>
      </c>
      <c r="U95" s="31">
        <f t="shared" si="12"/>
        <v>90.69634099999999</v>
      </c>
    </row>
    <row r="96" spans="1:21" x14ac:dyDescent="0.3">
      <c r="B96" s="2" t="s">
        <v>89</v>
      </c>
      <c r="G96" s="41" t="s">
        <v>25</v>
      </c>
      <c r="H96">
        <v>1895</v>
      </c>
      <c r="Q96" s="12"/>
      <c r="R96" s="11">
        <v>1895</v>
      </c>
      <c r="S96" s="32">
        <f t="shared" si="10"/>
        <v>1951.85</v>
      </c>
      <c r="T96" s="32">
        <f t="shared" si="12"/>
        <v>2010.4054999999998</v>
      </c>
      <c r="U96" s="32">
        <f t="shared" si="12"/>
        <v>2070.7176650000001</v>
      </c>
    </row>
    <row r="97" spans="1:21" x14ac:dyDescent="0.3">
      <c r="A97" t="s">
        <v>127</v>
      </c>
      <c r="G97" s="41" t="s">
        <v>25</v>
      </c>
      <c r="H97">
        <v>3269</v>
      </c>
      <c r="S97" s="21" t="s">
        <v>121</v>
      </c>
      <c r="T97" s="32">
        <v>3269</v>
      </c>
      <c r="U97" s="32">
        <v>3269</v>
      </c>
    </row>
    <row r="98" spans="1:21" x14ac:dyDescent="0.3">
      <c r="B98" s="17" t="s">
        <v>129</v>
      </c>
      <c r="U98" s="21"/>
    </row>
    <row r="99" spans="1:21" x14ac:dyDescent="0.3">
      <c r="B99" s="2" t="s">
        <v>18</v>
      </c>
      <c r="G99" s="41">
        <v>3</v>
      </c>
      <c r="H99">
        <v>1</v>
      </c>
      <c r="I99" t="s">
        <v>115</v>
      </c>
      <c r="S99" s="21" t="s">
        <v>13</v>
      </c>
      <c r="T99" s="34">
        <v>780</v>
      </c>
      <c r="U99" s="34">
        <v>780</v>
      </c>
    </row>
    <row r="100" spans="1:21" x14ac:dyDescent="0.3">
      <c r="A100" t="s">
        <v>125</v>
      </c>
      <c r="B100" s="2" t="s">
        <v>133</v>
      </c>
      <c r="H100">
        <v>298.99</v>
      </c>
      <c r="S100" s="21" t="s">
        <v>13</v>
      </c>
      <c r="T100" s="34">
        <v>298.99</v>
      </c>
      <c r="U100" s="34">
        <v>298.99</v>
      </c>
    </row>
    <row r="101" spans="1:21" x14ac:dyDescent="0.3">
      <c r="B101" s="2" t="s">
        <v>134</v>
      </c>
      <c r="H101">
        <v>417.43</v>
      </c>
      <c r="S101" s="21" t="s">
        <v>13</v>
      </c>
      <c r="T101" s="34">
        <v>417.43</v>
      </c>
      <c r="U101" s="34">
        <v>417.43</v>
      </c>
    </row>
    <row r="102" spans="1:21" x14ac:dyDescent="0.3">
      <c r="S102" s="21" t="s">
        <v>13</v>
      </c>
      <c r="U102" s="21"/>
    </row>
    <row r="103" spans="1:21" x14ac:dyDescent="0.3">
      <c r="S103" s="21" t="s">
        <v>13</v>
      </c>
      <c r="U103" s="21"/>
    </row>
    <row r="104" spans="1:21" x14ac:dyDescent="0.3">
      <c r="B104" s="2"/>
      <c r="Q104" s="12"/>
      <c r="R104" s="12"/>
      <c r="S104" s="21" t="s">
        <v>13</v>
      </c>
      <c r="U104" s="21"/>
    </row>
    <row r="105" spans="1:21" x14ac:dyDescent="0.3">
      <c r="H105" s="20">
        <f>SUM(H7:H102)</f>
        <v>151767.41999999998</v>
      </c>
      <c r="I105" s="20"/>
      <c r="J105" s="20">
        <f>SUM(J12:J52)</f>
        <v>22550</v>
      </c>
      <c r="L105" s="20">
        <f>SUM(L11:L52)</f>
        <v>23226.5</v>
      </c>
      <c r="M105" s="20">
        <f>SUM(M11:M52)</f>
        <v>24291</v>
      </c>
      <c r="N105" s="20">
        <f>SUM(N11:N53)</f>
        <v>175592</v>
      </c>
      <c r="O105" s="20">
        <f>SUM(O10:O68)</f>
        <v>208476</v>
      </c>
      <c r="P105" s="20">
        <f>SUM(P10:P81)</f>
        <v>799130</v>
      </c>
      <c r="Q105" s="20">
        <f>SUM(Q10:Q81)</f>
        <v>824278</v>
      </c>
      <c r="R105" s="20">
        <f>SUM(R4:R104)</f>
        <v>1166367.03</v>
      </c>
      <c r="S105" s="20">
        <f>SUM(S6:S96)</f>
        <v>1201248.1699999995</v>
      </c>
      <c r="T105" s="21">
        <f>SUM(T6:T101)</f>
        <v>1241933.2752000005</v>
      </c>
      <c r="U105" s="21">
        <f>SUM(U6:U101)</f>
        <v>1279048.3108560001</v>
      </c>
    </row>
    <row r="106" spans="1:21" x14ac:dyDescent="0.3">
      <c r="H106" s="20"/>
      <c r="J106" s="9"/>
      <c r="L106" s="20"/>
      <c r="M106" s="20"/>
      <c r="N106" s="20"/>
      <c r="O106" s="20"/>
      <c r="P106" s="20"/>
      <c r="Q106" s="20"/>
      <c r="R106" s="20"/>
    </row>
    <row r="107" spans="1:21" x14ac:dyDescent="0.3">
      <c r="A107" t="s">
        <v>111</v>
      </c>
      <c r="E107" t="s">
        <v>8</v>
      </c>
      <c r="F107" t="s">
        <v>122</v>
      </c>
      <c r="G107" s="58" t="s">
        <v>125</v>
      </c>
      <c r="H107" s="58" t="s">
        <v>136</v>
      </c>
      <c r="I107" t="s">
        <v>13</v>
      </c>
      <c r="R107" t="s">
        <v>13</v>
      </c>
      <c r="S107" s="21" t="s">
        <v>13</v>
      </c>
    </row>
    <row r="108" spans="1:21" x14ac:dyDescent="0.3">
      <c r="B108" t="s">
        <v>104</v>
      </c>
      <c r="E108" s="10">
        <f>+R63+R45+R35+R28+R24+R14</f>
        <v>18157</v>
      </c>
      <c r="F108" s="30">
        <f>+E108*103/100</f>
        <v>18701.71</v>
      </c>
      <c r="G108" s="50">
        <f>+F108*103/100</f>
        <v>19262.761299999998</v>
      </c>
      <c r="H108" s="50">
        <f>+G108*103/100</f>
        <v>19840.644138999996</v>
      </c>
      <c r="I108" t="s">
        <v>13</v>
      </c>
      <c r="R108" t="s">
        <v>13</v>
      </c>
      <c r="S108" s="21" t="s">
        <v>13</v>
      </c>
    </row>
    <row r="109" spans="1:21" x14ac:dyDescent="0.3">
      <c r="B109" t="s">
        <v>105</v>
      </c>
      <c r="E109" s="15">
        <f>+R10+R65+R66+R69+R70+R71+R72+R73+R78+R84+R86+R87+R92+R95</f>
        <v>16439</v>
      </c>
      <c r="F109" s="31">
        <v>16822</v>
      </c>
      <c r="G109" s="51">
        <f>+T101+T100+17327</f>
        <v>18043.419999999998</v>
      </c>
      <c r="H109" s="51">
        <f>+U101+U100+17327</f>
        <v>18043.419999999998</v>
      </c>
      <c r="I109" t="s">
        <v>13</v>
      </c>
      <c r="R109" t="s">
        <v>13</v>
      </c>
      <c r="S109" s="21" t="s">
        <v>13</v>
      </c>
    </row>
    <row r="110" spans="1:21" x14ac:dyDescent="0.3">
      <c r="B110" t="s">
        <v>106</v>
      </c>
      <c r="E110" s="11">
        <f>+R96+R68+R64+R62+R36+R17+R16+R15</f>
        <v>6342</v>
      </c>
      <c r="F110" s="32">
        <f t="shared" ref="F110:F117" si="13">+E110*103/100</f>
        <v>6532.26</v>
      </c>
      <c r="G110" s="52">
        <v>9880</v>
      </c>
      <c r="H110" s="52">
        <v>9880</v>
      </c>
      <c r="I110" t="s">
        <v>13</v>
      </c>
      <c r="R110" t="s">
        <v>13</v>
      </c>
      <c r="S110" s="21" t="s">
        <v>13</v>
      </c>
    </row>
    <row r="111" spans="1:21" x14ac:dyDescent="0.3">
      <c r="B111" t="s">
        <v>107</v>
      </c>
      <c r="E111" s="13">
        <f>+R39+R38+R37+R34+R33+R32+R31+R30+R29+R21</f>
        <v>47553</v>
      </c>
      <c r="F111" s="33">
        <f t="shared" si="13"/>
        <v>48979.59</v>
      </c>
      <c r="G111" s="53">
        <f t="shared" ref="G111:H117" si="14">+F111*103/100</f>
        <v>50448.977699999996</v>
      </c>
      <c r="H111" s="53">
        <f t="shared" si="14"/>
        <v>51962.447030999996</v>
      </c>
      <c r="R111" t="s">
        <v>13</v>
      </c>
      <c r="S111" s="21" t="s">
        <v>13</v>
      </c>
    </row>
    <row r="112" spans="1:21" x14ac:dyDescent="0.3">
      <c r="B112" t="s">
        <v>108</v>
      </c>
      <c r="E112" s="8">
        <f>+R23+R25+R43+R44+R46+R49+R50+R51+R89+R90+R93</f>
        <v>22323</v>
      </c>
      <c r="F112" s="34">
        <v>22992.69</v>
      </c>
      <c r="G112" s="54">
        <v>24462</v>
      </c>
      <c r="H112" s="54">
        <v>24462</v>
      </c>
    </row>
    <row r="113" spans="2:18" x14ac:dyDescent="0.3">
      <c r="B113" t="s">
        <v>109</v>
      </c>
      <c r="E113" s="16">
        <f>+R59+R58+R57+R56+R55+R54</f>
        <v>3978</v>
      </c>
      <c r="F113" s="35">
        <f t="shared" si="13"/>
        <v>4097.34</v>
      </c>
      <c r="G113" s="55">
        <f t="shared" si="14"/>
        <v>4220.2602000000006</v>
      </c>
      <c r="H113" s="55">
        <f t="shared" si="14"/>
        <v>4346.8680060000006</v>
      </c>
    </row>
    <row r="114" spans="2:18" x14ac:dyDescent="0.3">
      <c r="B114" t="s">
        <v>110</v>
      </c>
      <c r="E114" s="47">
        <f>+R85</f>
        <v>4843</v>
      </c>
      <c r="F114" s="36">
        <f t="shared" si="13"/>
        <v>4988.29</v>
      </c>
      <c r="G114" s="56">
        <f t="shared" si="14"/>
        <v>5137.9386999999997</v>
      </c>
      <c r="H114" s="56">
        <f t="shared" si="14"/>
        <v>5292.0768609999996</v>
      </c>
      <c r="I114" s="43"/>
      <c r="R114" s="21"/>
    </row>
    <row r="115" spans="2:18" x14ac:dyDescent="0.3">
      <c r="B115" t="s">
        <v>111</v>
      </c>
      <c r="E115">
        <v>4524</v>
      </c>
      <c r="F115" s="44">
        <f t="shared" si="13"/>
        <v>4659.72</v>
      </c>
      <c r="G115" s="57">
        <f t="shared" si="14"/>
        <v>4799.5116000000007</v>
      </c>
      <c r="H115" s="57">
        <f t="shared" si="14"/>
        <v>4943.4969480000009</v>
      </c>
    </row>
    <row r="116" spans="2:18" x14ac:dyDescent="0.3">
      <c r="B116" t="s">
        <v>112</v>
      </c>
      <c r="E116">
        <v>599410</v>
      </c>
      <c r="F116" s="21">
        <f t="shared" si="13"/>
        <v>617392.30000000005</v>
      </c>
      <c r="G116" s="42">
        <f t="shared" si="14"/>
        <v>635914.06900000002</v>
      </c>
      <c r="H116" s="42">
        <f t="shared" si="14"/>
        <v>654991.49106999999</v>
      </c>
    </row>
    <row r="117" spans="2:18" x14ac:dyDescent="0.3">
      <c r="B117" t="s">
        <v>113</v>
      </c>
      <c r="E117" s="22">
        <v>163909</v>
      </c>
      <c r="F117" s="46">
        <f t="shared" si="13"/>
        <v>168826.27</v>
      </c>
      <c r="G117" s="49">
        <f t="shared" si="14"/>
        <v>173891.05809999999</v>
      </c>
      <c r="H117" s="49">
        <f t="shared" si="14"/>
        <v>179107.78984299998</v>
      </c>
    </row>
    <row r="118" spans="2:18" x14ac:dyDescent="0.3">
      <c r="E118" s="22"/>
      <c r="F118" s="46"/>
      <c r="G118" s="42"/>
      <c r="H118" s="42"/>
    </row>
    <row r="119" spans="2:18" x14ac:dyDescent="0.3">
      <c r="B119" t="s">
        <v>114</v>
      </c>
      <c r="E119">
        <f>SUM(E108:E117)</f>
        <v>887478</v>
      </c>
      <c r="F119" s="21">
        <f>SUM(F108:F118)</f>
        <v>913992.17</v>
      </c>
      <c r="G119" s="42">
        <f>+G108+G109+G110+G111+G112+G113+G114+G115+G116+G117</f>
        <v>946059.99660000007</v>
      </c>
      <c r="H119" s="42">
        <f>+H108+H109+H110+H111+H112+H113+H114+H115+H116+H117</f>
        <v>972870.23389799998</v>
      </c>
    </row>
    <row r="120" spans="2:18" x14ac:dyDescent="0.3">
      <c r="B120" t="s">
        <v>14</v>
      </c>
      <c r="E120" s="22">
        <v>278889</v>
      </c>
      <c r="F120" s="46">
        <f>+E120*103/100</f>
        <v>287255.67</v>
      </c>
      <c r="G120" s="49">
        <f>+F120*103/100</f>
        <v>295873.34009999997</v>
      </c>
      <c r="H120" s="49">
        <f>+G120*103/100</f>
        <v>304749.54030300002</v>
      </c>
    </row>
    <row r="121" spans="2:18" x14ac:dyDescent="0.3">
      <c r="B121" t="s">
        <v>114</v>
      </c>
      <c r="E121" s="17">
        <f>SUM(E119:E120)</f>
        <v>1166367</v>
      </c>
      <c r="F121" s="29">
        <f>+F119+F120</f>
        <v>1201247.8400000001</v>
      </c>
      <c r="G121" s="48">
        <f>+G119+G120</f>
        <v>1241933.3367000001</v>
      </c>
      <c r="H121" s="48">
        <f>+H119+H120</f>
        <v>1277619.7742010001</v>
      </c>
    </row>
    <row r="122" spans="2:18" x14ac:dyDescent="0.3">
      <c r="H122" s="41"/>
    </row>
    <row r="123" spans="2:18" x14ac:dyDescent="0.3">
      <c r="E123" s="21">
        <f>$R$105</f>
        <v>1166367.03</v>
      </c>
      <c r="F123" s="21">
        <f>$S$105</f>
        <v>1201248.1699999995</v>
      </c>
      <c r="G123" s="42">
        <f>$T$105</f>
        <v>1241933.2752000005</v>
      </c>
      <c r="H123" s="42">
        <f>$T$105</f>
        <v>1241933.2752000005</v>
      </c>
    </row>
    <row r="125" spans="2:18" x14ac:dyDescent="0.3">
      <c r="F125" s="21" t="s">
        <v>13</v>
      </c>
      <c r="G125" s="54">
        <v>3269</v>
      </c>
      <c r="H125" s="8" t="s">
        <v>131</v>
      </c>
    </row>
    <row r="126" spans="2:18" x14ac:dyDescent="0.3">
      <c r="G126" s="54">
        <v>118</v>
      </c>
      <c r="H126" s="8" t="s">
        <v>132</v>
      </c>
      <c r="I126" s="8" t="s">
        <v>135</v>
      </c>
      <c r="J126" s="8"/>
    </row>
    <row r="127" spans="2:18" x14ac:dyDescent="0.3">
      <c r="G127" s="59">
        <v>780</v>
      </c>
      <c r="H127" s="8" t="s">
        <v>130</v>
      </c>
    </row>
    <row r="128" spans="2:18" x14ac:dyDescent="0.3">
      <c r="G128" s="60">
        <f>+G125+G127-G126</f>
        <v>3931</v>
      </c>
      <c r="H128" s="8"/>
    </row>
  </sheetData>
  <pageMargins left="0.7" right="0.7" top="0.75" bottom="0.75" header="0.3" footer="0.3"/>
  <pageSetup paperSize="9" orientation="landscape" r:id="rId1"/>
  <headerFooter>
    <oddHeader xml:space="preserve">&amp;L&amp;"-,Italic"&amp;9Notes: Proxy Cost relates to assets given to the PC at no cost
W/O = Written off asset&amp;C&amp;"-,Bold"CHESTERTON PARISH COUNCIL
ASSET REGISTER 2020/21&amp;R&amp;"-,Italic"&amp;9 Note: Prof relates to professional valuation of asset&amp;"-,Regular"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529846959E34EA074EF5AC7BD9F34" ma:contentTypeVersion="13" ma:contentTypeDescription="Create a new document." ma:contentTypeScope="" ma:versionID="4356a71a6cd919152be02b27302bc85d">
  <xsd:schema xmlns:xsd="http://www.w3.org/2001/XMLSchema" xmlns:xs="http://www.w3.org/2001/XMLSchema" xmlns:p="http://schemas.microsoft.com/office/2006/metadata/properties" xmlns:ns3="0d20d470-7813-4561-ad8d-ee887515c3fc" xmlns:ns4="cd6c8a42-50b1-4741-91f8-d21a501f2d4b" targetNamespace="http://schemas.microsoft.com/office/2006/metadata/properties" ma:root="true" ma:fieldsID="ccc27aeb009f5dff770238cb3f6ac99f" ns3:_="" ns4:_="">
    <xsd:import namespace="0d20d470-7813-4561-ad8d-ee887515c3fc"/>
    <xsd:import namespace="cd6c8a42-50b1-4741-91f8-d21a501f2d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0d470-7813-4561-ad8d-ee887515c3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c8a42-50b1-4741-91f8-d21a501f2d4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21A8E0-5607-4F9E-9A3E-A8E5226552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46082F-940C-49C0-9982-8051AFDB4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FE6C96-3CA8-4F06-993D-6600BE0B5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0d470-7813-4561-ad8d-ee887515c3fc"/>
    <ds:schemaRef ds:uri="cd6c8a42-50b1-4741-91f8-d21a501f2d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White</dc:creator>
  <cp:lastModifiedBy>Parish Clerk</cp:lastModifiedBy>
  <cp:lastPrinted>2020-09-23T12:31:58Z</cp:lastPrinted>
  <dcterms:created xsi:type="dcterms:W3CDTF">2020-04-12T14:09:44Z</dcterms:created>
  <dcterms:modified xsi:type="dcterms:W3CDTF">2021-05-26T10:44:09Z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0x010100A91529846959E34EA074EF5AC7BD9F34</vt:lpwstr>
  </property>
</Properties>
</file>